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5985" activeTab="2"/>
  </bookViews>
  <sheets>
    <sheet name="Balance Sheet" sheetId="1" r:id="rId1"/>
    <sheet name="Income" sheetId="2" r:id="rId2"/>
    <sheet name="Notes to Accounts" sheetId="3" r:id="rId3"/>
    <sheet name="Sheet3"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<sst xmlns="http://schemas.openxmlformats.org/spreadsheetml/2006/main" count="246" uniqueCount="197">
  <si>
    <t>(Company No: 7867-P)</t>
  </si>
  <si>
    <t>QUARTERLY REPORT</t>
  </si>
  <si>
    <t>The figures have not been audited.</t>
  </si>
  <si>
    <t>CONSOLIDATED INCOME STATEMENT</t>
  </si>
  <si>
    <t xml:space="preserve">INDIVIDUAL  QUARTER </t>
  </si>
  <si>
    <t>CUMULATIVE QUARTER</t>
  </si>
  <si>
    <t>Current</t>
  </si>
  <si>
    <t>Preceding year</t>
  </si>
  <si>
    <t>year</t>
  </si>
  <si>
    <t>corresponding</t>
  </si>
  <si>
    <t>Quarter</t>
  </si>
  <si>
    <t>quarter</t>
  </si>
  <si>
    <t>To date</t>
  </si>
  <si>
    <t>Period</t>
  </si>
  <si>
    <t>RM'000</t>
  </si>
  <si>
    <t>1.</t>
  </si>
  <si>
    <t>(a)</t>
  </si>
  <si>
    <t>Turnover</t>
  </si>
  <si>
    <t>(b)</t>
  </si>
  <si>
    <t>Investment Income</t>
  </si>
  <si>
    <t>(c)</t>
  </si>
  <si>
    <t>Other income including interest income</t>
  </si>
  <si>
    <t>2.</t>
  </si>
  <si>
    <t>Operating profit/(loss) before interest</t>
  </si>
  <si>
    <t xml:space="preserve">   on borrowings, depreciation and</t>
  </si>
  <si>
    <t xml:space="preserve">   amortisation, exceptional items, </t>
  </si>
  <si>
    <t xml:space="preserve">   income tax, minority interests and</t>
  </si>
  <si>
    <t xml:space="preserve">   extraordinary items</t>
  </si>
  <si>
    <t>Less interest on borrowings</t>
  </si>
  <si>
    <t>Less depreciation and amortisation</t>
  </si>
  <si>
    <t>(d)</t>
  </si>
  <si>
    <t>Exceptional items</t>
  </si>
  <si>
    <t>(e)</t>
  </si>
  <si>
    <t>Operating profit/(loss) after interest on</t>
  </si>
  <si>
    <t xml:space="preserve">   borrowings, depreciation and</t>
  </si>
  <si>
    <t xml:space="preserve">   amortisation and exceptional items but</t>
  </si>
  <si>
    <t xml:space="preserve">   before income tax, minority interests  </t>
  </si>
  <si>
    <t xml:space="preserve">   and extraordinary items</t>
  </si>
  <si>
    <t>(f)</t>
  </si>
  <si>
    <t>Share in the results of associated companies</t>
  </si>
  <si>
    <t xml:space="preserve">(g) </t>
  </si>
  <si>
    <t>Profit/(loss) before taxation, minority</t>
  </si>
  <si>
    <t xml:space="preserve">   interests and extraordinary items</t>
  </si>
  <si>
    <t>(h)</t>
  </si>
  <si>
    <t>Taxation</t>
  </si>
  <si>
    <t>(i)</t>
  </si>
  <si>
    <t>(i) Profit/(loss) after taxation before</t>
  </si>
  <si>
    <t>deducting minority interests</t>
  </si>
  <si>
    <t>(ii) Less minority interests</t>
  </si>
  <si>
    <t>(j)</t>
  </si>
  <si>
    <t>Profit/(loss) after taxation attributable</t>
  </si>
  <si>
    <t xml:space="preserve">   to members of the Company</t>
  </si>
  <si>
    <t>(k)</t>
  </si>
  <si>
    <t>(i)   Extraordinary items</t>
  </si>
  <si>
    <t>(ii)  Less minority interests</t>
  </si>
  <si>
    <t xml:space="preserve">(iii) Extraordinary items attributable to </t>
  </si>
  <si>
    <t>members of the company</t>
  </si>
  <si>
    <t>(l)</t>
  </si>
  <si>
    <t xml:space="preserve">Profit/(loss) after taxation and </t>
  </si>
  <si>
    <t xml:space="preserve">   extraordinary items attributable to</t>
  </si>
  <si>
    <t xml:space="preserve">   members of the company</t>
  </si>
  <si>
    <t>3.</t>
  </si>
  <si>
    <t xml:space="preserve">Earnings per share based on 2(j) above </t>
  </si>
  <si>
    <t xml:space="preserve">   after deducting any provision for</t>
  </si>
  <si>
    <t xml:space="preserve">   preference dividends, if any :-</t>
  </si>
  <si>
    <t>(i)  Basic (based on ordinary shares) (sen)</t>
  </si>
  <si>
    <t xml:space="preserve">(ii) Fully diluted </t>
  </si>
  <si>
    <t>(based on ordinary shares) (sen)</t>
  </si>
  <si>
    <t>Dividend per share (RM)</t>
  </si>
  <si>
    <t>Dividend description</t>
  </si>
  <si>
    <t>SCIENTEX INCORPORATED BERHAD</t>
  </si>
  <si>
    <t>(Company No.7867-P)</t>
  </si>
  <si>
    <t xml:space="preserve">CONSOLIDATED BALANCE SHEET </t>
  </si>
  <si>
    <t>AS AT</t>
  </si>
  <si>
    <t>END OF</t>
  </si>
  <si>
    <t>PRECEDING</t>
  </si>
  <si>
    <t>CURRENT</t>
  </si>
  <si>
    <t>FINANCIAL</t>
  </si>
  <si>
    <t>QUARTER</t>
  </si>
  <si>
    <t>YEAR END</t>
  </si>
  <si>
    <t>Fixed Assets</t>
  </si>
  <si>
    <t>Investment in Associated Companies</t>
  </si>
  <si>
    <t>Long Term Investments</t>
  </si>
  <si>
    <t xml:space="preserve">4. </t>
  </si>
  <si>
    <t>Intangible Assets</t>
  </si>
  <si>
    <t xml:space="preserve">5. </t>
  </si>
  <si>
    <t>Land Held for Development</t>
  </si>
  <si>
    <t>6.</t>
  </si>
  <si>
    <t>Current Assets</t>
  </si>
  <si>
    <t>Development properties</t>
  </si>
  <si>
    <t>Stocks</t>
  </si>
  <si>
    <t>Trade debtors</t>
  </si>
  <si>
    <t>Short term deposit with bank</t>
  </si>
  <si>
    <t>Cash and bank balances</t>
  </si>
  <si>
    <t>Other debtors,deposits &amp; prepayments</t>
  </si>
  <si>
    <t>7.</t>
  </si>
  <si>
    <t>Current Liabilities</t>
  </si>
  <si>
    <t>Short term borrowings</t>
  </si>
  <si>
    <t>Trade creditors</t>
  </si>
  <si>
    <t>Other creditors, provisions and accrued liabilities</t>
  </si>
  <si>
    <t>Provision for taxation</t>
  </si>
  <si>
    <t xml:space="preserve">Proposed dividend </t>
  </si>
  <si>
    <t>8.</t>
  </si>
  <si>
    <t>Net Current Assets</t>
  </si>
  <si>
    <t>9.</t>
  </si>
  <si>
    <t>Shareholders' Funds</t>
  </si>
  <si>
    <t>Share Capital</t>
  </si>
  <si>
    <t>Reserves</t>
  </si>
  <si>
    <t>Retained profit</t>
  </si>
  <si>
    <t>Treasury stock</t>
  </si>
  <si>
    <t>10.</t>
  </si>
  <si>
    <t>Minority Interests</t>
  </si>
  <si>
    <t>11.</t>
  </si>
  <si>
    <t>Long Term Borrowings</t>
  </si>
  <si>
    <t>12.</t>
  </si>
  <si>
    <t>Other Long Term Liabilities</t>
  </si>
  <si>
    <t>13.</t>
  </si>
  <si>
    <t>Net tangible assets per share (RM)</t>
  </si>
  <si>
    <t>Share Premium</t>
  </si>
  <si>
    <t>Capital reserve - distributable</t>
  </si>
  <si>
    <t xml:space="preserve">Revaluation reserve </t>
  </si>
  <si>
    <t>Other reserves</t>
  </si>
  <si>
    <t>Quarterly report on consolidated results for the financial quarter ended 31/10/2000</t>
  </si>
  <si>
    <t>(Unaudited)</t>
  </si>
  <si>
    <t>(Audited)</t>
  </si>
  <si>
    <t>NOTES TO THE GROUP ACCOUNTS</t>
  </si>
  <si>
    <t>Accounting Policies</t>
  </si>
  <si>
    <t>Exceptional Items</t>
  </si>
  <si>
    <t>Exceptional items comprise:-</t>
  </si>
  <si>
    <t xml:space="preserve"> </t>
  </si>
  <si>
    <t>To Date</t>
  </si>
  <si>
    <t>31.10.2000</t>
  </si>
  <si>
    <t>Share in the profits of associated companies</t>
  </si>
  <si>
    <t xml:space="preserve">arising from the disposal of quoted and  </t>
  </si>
  <si>
    <t>unquoted investments</t>
  </si>
  <si>
    <t>Extraordinary Items</t>
  </si>
  <si>
    <t>There were no extraordinary items for the quarter under review.</t>
  </si>
  <si>
    <t>Pre-acquisition Profits</t>
  </si>
  <si>
    <t>There were no pre-acquisition profits for the quarter under review.</t>
  </si>
  <si>
    <t>Profits on Sale of Investments and/or Properties</t>
  </si>
  <si>
    <t>Quoted Securities</t>
  </si>
  <si>
    <t xml:space="preserve">    Total purchases</t>
  </si>
  <si>
    <t xml:space="preserve">    Total disposals</t>
  </si>
  <si>
    <t xml:space="preserve">    Gain/(Loss) on investment</t>
  </si>
  <si>
    <t>b) Long-term investments and stocks in quoted securities as at 31 October 2000 are as follows:-</t>
  </si>
  <si>
    <t xml:space="preserve">   Long-term Investments:</t>
  </si>
  <si>
    <t xml:space="preserve">    Associated company</t>
  </si>
  <si>
    <t xml:space="preserve">    Others</t>
  </si>
  <si>
    <t xml:space="preserve">    Stocks in quoted securities</t>
  </si>
  <si>
    <t xml:space="preserve">    At cost</t>
  </si>
  <si>
    <t xml:space="preserve">    At book value</t>
  </si>
  <si>
    <t xml:space="preserve">    At market value</t>
  </si>
  <si>
    <t>Changes in the Composition of the Group</t>
  </si>
  <si>
    <t>Status of Corporate Proposals</t>
  </si>
  <si>
    <t>Seasonality or Cyclicality of Operations</t>
  </si>
  <si>
    <t>Group Borrowings and Debt Securities</t>
  </si>
  <si>
    <t>The Group borrowings as at 31 October 2000 are as follows:-</t>
  </si>
  <si>
    <t>a) Long Term Bank Loans</t>
  </si>
  <si>
    <t>Secured</t>
  </si>
  <si>
    <t>Repayment due after the next twelve months</t>
  </si>
  <si>
    <t>Unsecured</t>
  </si>
  <si>
    <t>Redeemable Bank Guaranteed Bonds 1996/2001</t>
  </si>
  <si>
    <t>b) Short Term Bank Borrowings</t>
  </si>
  <si>
    <t>Bank overdrafts</t>
  </si>
  <si>
    <t>Bank acceptances</t>
  </si>
  <si>
    <t>Revolving credits</t>
  </si>
  <si>
    <t>Contingent Liabilities</t>
  </si>
  <si>
    <t>a)</t>
  </si>
  <si>
    <t>Bankers' guarantees -secured</t>
  </si>
  <si>
    <t>b)</t>
  </si>
  <si>
    <t>Bankers' guarantees -unsecured</t>
  </si>
  <si>
    <t>c)</t>
  </si>
  <si>
    <t>Letters of credit  -secured</t>
  </si>
  <si>
    <t>d)</t>
  </si>
  <si>
    <t>Letters of credit  -unsecured</t>
  </si>
  <si>
    <t>Off Balance Sheet Financial Instruments</t>
  </si>
  <si>
    <t>Material Litigation</t>
  </si>
  <si>
    <t>Segmental Reporting</t>
  </si>
  <si>
    <t>Profit/(Loss)</t>
  </si>
  <si>
    <t>Assets</t>
  </si>
  <si>
    <t>Before Tax</t>
  </si>
  <si>
    <t>Employed</t>
  </si>
  <si>
    <t xml:space="preserve">Manufacturing </t>
  </si>
  <si>
    <t>Property development</t>
  </si>
  <si>
    <t>Contractor</t>
  </si>
  <si>
    <t xml:space="preserve">Trading </t>
  </si>
  <si>
    <t>Investment Holdings</t>
  </si>
  <si>
    <t>Share of profit of associated companies:</t>
  </si>
  <si>
    <t>Material Changes in the Quarterly Results Compared to the Results of the Preceding</t>
  </si>
  <si>
    <t>Review of Performance</t>
  </si>
  <si>
    <t>Current Year Prospects</t>
  </si>
  <si>
    <t>Variance of Actual Profit from Forecast Profit and Shortfall in Profit Guarantee</t>
  </si>
  <si>
    <t>This note is not applicable.</t>
  </si>
  <si>
    <t>Dividend</t>
  </si>
  <si>
    <t>There is no dividend recommended for the financial quarter ended 31 October 2000.</t>
  </si>
  <si>
    <t>Issuances and Repayment of Debts and Equity Securities</t>
  </si>
  <si>
    <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</si>
</sst>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s>
  <fonts count="12">
    <font>
      <sz val="11"/>
      <name val="Arial"/>
      <family val="0"/>
    </font>
    <font>
      <b/>
      <u val="single"/>
      <sz val="12"/>
      <name val="Times New Roman"/>
      <family val="0"/>
    </font>
    <font>
      <u val="single"/>
      <sz val="12"/>
      <name val="Times New Roman"/>
      <family val="1"/>
    </font>
    <font>
      <sz val="12"/>
      <name val="Times New Roman"/>
      <family val="1"/>
    </font>
    <font>
      <b/>
      <sz val="12"/>
      <name val="Times New Roman"/>
      <family val="0"/>
    </font>
    <font>
      <b/>
      <sz val="10"/>
      <name val="Arial"/>
      <family val="0"/>
    </font>
    <font>
      <b/>
      <sz val="10"/>
      <name val="Times New Roman"/>
      <family val="1"/>
    </font>
    <font>
      <u val="single"/>
      <sz val="10"/>
      <name val="Times New Roman"/>
      <family val="1"/>
    </font>
    <font>
      <u val="single"/>
      <sz val="10"/>
      <name val="Arial"/>
      <family val="0"/>
    </font>
    <font>
      <sz val="10"/>
      <name val="Times New Roman"/>
      <family val="1"/>
    </font>
    <font>
      <sz val="10"/>
      <name val="Arial"/>
      <family val="0"/>
    </font>
    <font>
      <b/>
      <sz val="11"/>
      <name val="Arial"/>
      <family val="2"/>
    </font>
  </fonts>
  <fills count="3">
    <fill>
      <patternFill/>
    </fill>
    <fill>
      <patternFill patternType="gray125"/>
    </fill>
    <fill>
      <patternFill patternType="solid">
        <fgColor indexed="47"/>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140">
    <xf numFmtId="0" fontId="0" fillId="0" borderId="0" xfId="0" applyAlignment="1">
      <alignment/>
    </xf>
    <xf numFmtId="0" fontId="1" fillId="0" borderId="0" xfId="0" applyFont="1" applyAlignment="1">
      <alignment horizontal="centerContinuous"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0" fontId="9" fillId="0" borderId="0" xfId="0" applyFont="1" applyAlignment="1">
      <alignment horizontal="centerContinuous" vertical="center"/>
    </xf>
    <xf numFmtId="0" fontId="9" fillId="2" borderId="0" xfId="0"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4" fillId="0" borderId="1" xfId="0" applyFont="1" applyBorder="1" applyAlignment="1">
      <alignment vertical="center"/>
    </xf>
    <xf numFmtId="0" fontId="10" fillId="0" borderId="1" xfId="0" applyFont="1" applyBorder="1" applyAlignment="1">
      <alignment vertical="center"/>
    </xf>
    <xf numFmtId="0" fontId="9" fillId="2" borderId="0" xfId="0" applyFont="1" applyFill="1" applyAlignment="1">
      <alignment horizontal="centerContinuous" vertical="center"/>
    </xf>
    <xf numFmtId="0" fontId="3" fillId="2" borderId="0" xfId="0" applyFont="1" applyFill="1" applyAlignment="1">
      <alignment vertical="center"/>
    </xf>
    <xf numFmtId="43" fontId="3" fillId="0" borderId="0" xfId="15" applyFont="1" applyAlignment="1">
      <alignment vertical="center"/>
    </xf>
    <xf numFmtId="0" fontId="3" fillId="0" borderId="1" xfId="0" applyFont="1" applyBorder="1" applyAlignment="1" quotePrefix="1">
      <alignment vertical="center"/>
    </xf>
    <xf numFmtId="170" fontId="3" fillId="2" borderId="1" xfId="15" applyNumberFormat="1" applyFont="1" applyFill="1" applyBorder="1" applyAlignment="1">
      <alignment vertical="center"/>
    </xf>
    <xf numFmtId="170" fontId="3" fillId="0" borderId="1" xfId="15" applyNumberFormat="1" applyFont="1" applyBorder="1" applyAlignment="1">
      <alignment horizontal="center" vertical="center"/>
    </xf>
    <xf numFmtId="170" fontId="3" fillId="2" borderId="0" xfId="15" applyNumberFormat="1" applyFont="1" applyFill="1" applyAlignment="1">
      <alignment vertical="center"/>
    </xf>
    <xf numFmtId="170" fontId="3" fillId="0" borderId="0" xfId="15" applyNumberFormat="1" applyFont="1" applyAlignment="1">
      <alignment vertical="center"/>
    </xf>
    <xf numFmtId="170" fontId="3" fillId="0" borderId="1" xfId="15" applyNumberFormat="1" applyFont="1" applyBorder="1" applyAlignment="1">
      <alignment vertical="center"/>
    </xf>
    <xf numFmtId="0" fontId="3" fillId="0" borderId="0" xfId="0" applyFont="1" applyAlignment="1" quotePrefix="1">
      <alignment vertical="center"/>
    </xf>
    <xf numFmtId="0" fontId="3" fillId="0" borderId="2" xfId="0" applyFont="1" applyBorder="1" applyAlignment="1">
      <alignment vertical="center"/>
    </xf>
    <xf numFmtId="170" fontId="3" fillId="2" borderId="2" xfId="15" applyNumberFormat="1" applyFont="1" applyFill="1" applyBorder="1" applyAlignment="1">
      <alignment vertical="center"/>
    </xf>
    <xf numFmtId="170" fontId="3" fillId="0" borderId="2" xfId="15" applyNumberFormat="1" applyFont="1" applyBorder="1" applyAlignment="1">
      <alignment vertical="center"/>
    </xf>
    <xf numFmtId="0" fontId="0" fillId="0" borderId="0" xfId="0" applyAlignment="1">
      <alignment vertical="center"/>
    </xf>
    <xf numFmtId="170" fontId="3" fillId="2" borderId="0" xfId="15" applyNumberFormat="1" applyFont="1" applyFill="1" applyAlignment="1">
      <alignment horizontal="left" vertical="center"/>
    </xf>
    <xf numFmtId="170" fontId="3" fillId="2" borderId="1" xfId="15" applyNumberFormat="1" applyFont="1" applyFill="1" applyBorder="1" applyAlignment="1">
      <alignment horizontal="left" vertical="center"/>
    </xf>
    <xf numFmtId="0" fontId="3" fillId="0" borderId="3" xfId="0" applyFont="1" applyBorder="1" applyAlignment="1">
      <alignment vertical="center"/>
    </xf>
    <xf numFmtId="170" fontId="3" fillId="2" borderId="3" xfId="15" applyNumberFormat="1" applyFont="1" applyFill="1" applyBorder="1" applyAlignment="1">
      <alignment vertical="center"/>
    </xf>
    <xf numFmtId="170" fontId="3" fillId="0" borderId="3" xfId="15" applyNumberFormat="1" applyFont="1" applyBorder="1" applyAlignment="1">
      <alignment vertical="center"/>
    </xf>
    <xf numFmtId="0" fontId="3" fillId="0" borderId="0" xfId="0" applyFont="1" applyBorder="1" applyAlignment="1">
      <alignment vertical="center"/>
    </xf>
    <xf numFmtId="43" fontId="3" fillId="2" borderId="0" xfId="15" applyNumberFormat="1" applyFont="1" applyFill="1" applyBorder="1" applyAlignment="1">
      <alignment vertical="center"/>
    </xf>
    <xf numFmtId="43" fontId="3" fillId="0" borderId="0" xfId="15" applyNumberFormat="1" applyFont="1" applyBorder="1" applyAlignment="1">
      <alignment vertical="center"/>
    </xf>
    <xf numFmtId="43" fontId="3" fillId="2" borderId="1" xfId="15" applyNumberFormat="1" applyFont="1" applyFill="1" applyBorder="1" applyAlignment="1">
      <alignment vertical="center"/>
    </xf>
    <xf numFmtId="43" fontId="3" fillId="0" borderId="1" xfId="15" applyNumberFormat="1" applyFont="1" applyBorder="1" applyAlignment="1">
      <alignment vertical="center"/>
    </xf>
    <xf numFmtId="0" fontId="3" fillId="0" borderId="2" xfId="0" applyFont="1" applyBorder="1" applyAlignment="1">
      <alignment horizontal="left" vertical="center"/>
    </xf>
    <xf numFmtId="0" fontId="4" fillId="0" borderId="2" xfId="0" applyFont="1" applyBorder="1" applyAlignment="1">
      <alignment horizontal="centerContinuous" vertical="center"/>
    </xf>
    <xf numFmtId="43" fontId="3" fillId="2" borderId="2" xfId="15" applyNumberFormat="1" applyFont="1" applyFill="1" applyBorder="1" applyAlignment="1">
      <alignment vertical="center"/>
    </xf>
    <xf numFmtId="0" fontId="4" fillId="0" borderId="2" xfId="0" applyFont="1" applyBorder="1" applyAlignment="1">
      <alignment vertical="center"/>
    </xf>
    <xf numFmtId="43" fontId="3" fillId="0" borderId="2" xfId="0" applyNumberFormat="1" applyFont="1" applyBorder="1" applyAlignment="1">
      <alignment vertical="center"/>
    </xf>
    <xf numFmtId="43" fontId="3" fillId="0" borderId="2" xfId="15" applyNumberFormat="1" applyFont="1" applyBorder="1" applyAlignment="1">
      <alignment vertical="center"/>
    </xf>
    <xf numFmtId="0" fontId="3" fillId="0" borderId="0" xfId="0" applyFont="1" applyBorder="1" applyAlignment="1">
      <alignment horizontal="left" vertical="center"/>
    </xf>
    <xf numFmtId="43" fontId="3" fillId="2" borderId="0" xfId="15" applyFont="1" applyFill="1" applyBorder="1" applyAlignment="1">
      <alignment vertical="center"/>
    </xf>
    <xf numFmtId="0" fontId="3" fillId="0" borderId="3" xfId="0" applyFont="1" applyBorder="1" applyAlignment="1" quotePrefix="1">
      <alignment vertical="center"/>
    </xf>
    <xf numFmtId="0" fontId="1"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xf>
    <xf numFmtId="0" fontId="3" fillId="0" borderId="0" xfId="0" applyFont="1" applyAlignment="1">
      <alignment/>
    </xf>
    <xf numFmtId="0" fontId="4" fillId="0" borderId="0" xfId="0" applyFont="1" applyAlignment="1">
      <alignment horizontal="centerContinuous"/>
    </xf>
    <xf numFmtId="0" fontId="4" fillId="0" borderId="0" xfId="0" applyFont="1" applyAlignment="1">
      <alignment/>
    </xf>
    <xf numFmtId="0" fontId="4" fillId="2" borderId="0" xfId="0" applyFont="1" applyFill="1" applyAlignment="1">
      <alignment horizontal="center"/>
    </xf>
    <xf numFmtId="0" fontId="4" fillId="0" borderId="0" xfId="0" applyFont="1" applyAlignment="1">
      <alignment horizontal="center"/>
    </xf>
    <xf numFmtId="0" fontId="3" fillId="0" borderId="0" xfId="0" applyFont="1" applyAlignment="1">
      <alignment horizontal="center"/>
    </xf>
    <xf numFmtId="0" fontId="3" fillId="0" borderId="1" xfId="0" applyFont="1" applyBorder="1" applyAlignment="1">
      <alignment/>
    </xf>
    <xf numFmtId="0" fontId="4" fillId="0" borderId="1" xfId="0" applyFont="1" applyBorder="1" applyAlignment="1">
      <alignment horizontal="centerContinuous"/>
    </xf>
    <xf numFmtId="0" fontId="3" fillId="0" borderId="1" xfId="0" applyFont="1" applyBorder="1" applyAlignment="1">
      <alignment horizontal="centerContinuous"/>
    </xf>
    <xf numFmtId="0" fontId="4" fillId="2" borderId="1" xfId="0" applyFont="1" applyFill="1" applyBorder="1" applyAlignment="1">
      <alignment horizontal="center"/>
    </xf>
    <xf numFmtId="0" fontId="4" fillId="0" borderId="1" xfId="0" applyFont="1" applyBorder="1" applyAlignment="1">
      <alignment horizontal="center"/>
    </xf>
    <xf numFmtId="0" fontId="3" fillId="2" borderId="0" xfId="0" applyFont="1" applyFill="1" applyAlignment="1">
      <alignment horizontal="center"/>
    </xf>
    <xf numFmtId="0" fontId="3" fillId="0" borderId="0" xfId="0" applyFont="1" applyAlignment="1" quotePrefix="1">
      <alignment/>
    </xf>
    <xf numFmtId="170" fontId="3" fillId="2" borderId="0" xfId="15" applyNumberFormat="1" applyFont="1" applyFill="1" applyAlignment="1">
      <alignment/>
    </xf>
    <xf numFmtId="170" fontId="3" fillId="0" borderId="0" xfId="15" applyNumberFormat="1" applyFont="1" applyAlignment="1">
      <alignment/>
    </xf>
    <xf numFmtId="0" fontId="3" fillId="0" borderId="2" xfId="0" applyFont="1" applyBorder="1" applyAlignment="1" quotePrefix="1">
      <alignment/>
    </xf>
    <xf numFmtId="0" fontId="3" fillId="0" borderId="2" xfId="0" applyFont="1" applyBorder="1" applyAlignment="1">
      <alignment/>
    </xf>
    <xf numFmtId="170" fontId="3" fillId="2" borderId="2" xfId="15" applyNumberFormat="1" applyFont="1" applyFill="1" applyBorder="1" applyAlignment="1">
      <alignment/>
    </xf>
    <xf numFmtId="170" fontId="3" fillId="0" borderId="2" xfId="15" applyNumberFormat="1" applyFont="1" applyBorder="1" applyAlignment="1">
      <alignment/>
    </xf>
    <xf numFmtId="170" fontId="3" fillId="0" borderId="2" xfId="15" applyNumberFormat="1" applyFont="1" applyFill="1" applyBorder="1" applyAlignment="1">
      <alignment/>
    </xf>
    <xf numFmtId="0" fontId="3" fillId="0" borderId="4" xfId="0" applyFont="1" applyBorder="1" applyAlignment="1">
      <alignment/>
    </xf>
    <xf numFmtId="170" fontId="4" fillId="2" borderId="4" xfId="15" applyNumberFormat="1" applyFont="1" applyFill="1" applyBorder="1" applyAlignment="1">
      <alignment/>
    </xf>
    <xf numFmtId="170" fontId="4" fillId="0" borderId="4" xfId="15" applyNumberFormat="1" applyFont="1" applyBorder="1" applyAlignment="1">
      <alignment/>
    </xf>
    <xf numFmtId="170" fontId="4" fillId="0" borderId="4" xfId="15" applyNumberFormat="1" applyFont="1" applyFill="1" applyBorder="1" applyAlignment="1">
      <alignment/>
    </xf>
    <xf numFmtId="0" fontId="3" fillId="0" borderId="0" xfId="0" applyFont="1" applyBorder="1" applyAlignment="1">
      <alignment/>
    </xf>
    <xf numFmtId="170" fontId="4" fillId="2" borderId="0" xfId="15" applyNumberFormat="1" applyFont="1" applyFill="1" applyBorder="1" applyAlignment="1">
      <alignment/>
    </xf>
    <xf numFmtId="170" fontId="4" fillId="0" borderId="0" xfId="15" applyNumberFormat="1" applyFont="1" applyBorder="1" applyAlignment="1">
      <alignment/>
    </xf>
    <xf numFmtId="170" fontId="4" fillId="0" borderId="0" xfId="15" applyNumberFormat="1" applyFont="1" applyFill="1" applyBorder="1" applyAlignment="1">
      <alignment/>
    </xf>
    <xf numFmtId="170" fontId="3" fillId="2" borderId="1" xfId="15" applyNumberFormat="1" applyFont="1" applyFill="1" applyBorder="1" applyAlignment="1">
      <alignment/>
    </xf>
    <xf numFmtId="170" fontId="3" fillId="0" borderId="1" xfId="15" applyNumberFormat="1" applyFont="1" applyBorder="1" applyAlignment="1">
      <alignment/>
    </xf>
    <xf numFmtId="0" fontId="3" fillId="0" borderId="4" xfId="0" applyFont="1" applyBorder="1" applyAlignment="1" quotePrefix="1">
      <alignment/>
    </xf>
    <xf numFmtId="43" fontId="3" fillId="0" borderId="4" xfId="15" applyFont="1" applyBorder="1" applyAlignment="1">
      <alignment/>
    </xf>
    <xf numFmtId="43" fontId="3" fillId="0" borderId="0" xfId="15" applyFont="1" applyAlignment="1">
      <alignment/>
    </xf>
    <xf numFmtId="0" fontId="3" fillId="0" borderId="3" xfId="0" applyFont="1" applyBorder="1" applyAlignment="1" quotePrefix="1">
      <alignment/>
    </xf>
    <xf numFmtId="0" fontId="3" fillId="0" borderId="3" xfId="0" applyFont="1" applyBorder="1" applyAlignment="1">
      <alignment/>
    </xf>
    <xf numFmtId="43" fontId="3" fillId="2" borderId="3" xfId="15" applyFont="1" applyFill="1" applyBorder="1" applyAlignment="1">
      <alignment/>
    </xf>
    <xf numFmtId="170" fontId="3" fillId="0" borderId="3" xfId="15" applyNumberFormat="1" applyFont="1" applyBorder="1" applyAlignment="1">
      <alignment/>
    </xf>
    <xf numFmtId="43" fontId="3" fillId="0" borderId="3" xfId="15" applyFont="1" applyBorder="1" applyAlignment="1">
      <alignment/>
    </xf>
    <xf numFmtId="15" fontId="9" fillId="2" borderId="1" xfId="0" applyNumberFormat="1" applyFont="1" applyFill="1" applyBorder="1" applyAlignment="1">
      <alignment horizontal="centerContinuous" vertical="center"/>
    </xf>
    <xf numFmtId="15" fontId="9" fillId="0" borderId="1" xfId="0" applyNumberFormat="1" applyFont="1" applyBorder="1" applyAlignment="1">
      <alignment horizontal="centerContinuous" vertical="center"/>
    </xf>
    <xf numFmtId="15" fontId="10" fillId="0" borderId="1" xfId="0" applyNumberFormat="1" applyFont="1" applyBorder="1" applyAlignment="1">
      <alignment vertical="center"/>
    </xf>
    <xf numFmtId="15" fontId="9" fillId="0" borderId="1" xfId="15" applyNumberFormat="1" applyFont="1" applyBorder="1" applyAlignment="1">
      <alignment horizontal="centerContinuous" vertical="center"/>
    </xf>
    <xf numFmtId="170" fontId="3" fillId="0" borderId="1" xfId="15" applyNumberFormat="1" applyFont="1" applyFill="1" applyBorder="1" applyAlignment="1">
      <alignment horizontal="left" vertical="center"/>
    </xf>
    <xf numFmtId="170" fontId="3" fillId="0" borderId="2" xfId="15" applyNumberFormat="1" applyFont="1" applyFill="1" applyBorder="1" applyAlignment="1">
      <alignment vertical="center"/>
    </xf>
    <xf numFmtId="43" fontId="3" fillId="0" borderId="0" xfId="15" applyFont="1" applyFill="1" applyAlignment="1">
      <alignment vertical="center"/>
    </xf>
    <xf numFmtId="170" fontId="3" fillId="0" borderId="1" xfId="15" applyNumberFormat="1" applyFont="1" applyFill="1" applyBorder="1" applyAlignment="1">
      <alignment vertical="center"/>
    </xf>
    <xf numFmtId="170" fontId="3" fillId="0" borderId="0" xfId="15" applyNumberFormat="1" applyFont="1" applyFill="1" applyAlignment="1">
      <alignment vertical="center"/>
    </xf>
    <xf numFmtId="14" fontId="4" fillId="2" borderId="0" xfId="0" applyNumberFormat="1" applyFont="1" applyFill="1" applyAlignment="1">
      <alignment horizontal="center"/>
    </xf>
    <xf numFmtId="0" fontId="4" fillId="0" borderId="0" xfId="0" applyFont="1" applyBorder="1" applyAlignment="1">
      <alignment horizontal="center"/>
    </xf>
    <xf numFmtId="170" fontId="3" fillId="0" borderId="0" xfId="15" applyNumberFormat="1" applyFont="1" applyBorder="1" applyAlignment="1">
      <alignment/>
    </xf>
    <xf numFmtId="170" fontId="3" fillId="0" borderId="0" xfId="15" applyNumberFormat="1" applyFont="1" applyFill="1" applyBorder="1" applyAlignment="1">
      <alignment/>
    </xf>
    <xf numFmtId="170" fontId="3" fillId="0" borderId="1" xfId="0" applyNumberFormat="1" applyFont="1" applyBorder="1" applyAlignment="1">
      <alignment/>
    </xf>
    <xf numFmtId="43" fontId="3" fillId="0" borderId="0" xfId="15" applyFont="1" applyBorder="1" applyAlignment="1">
      <alignment/>
    </xf>
    <xf numFmtId="15" fontId="9" fillId="0" borderId="1" xfId="15" applyNumberFormat="1" applyFont="1" applyBorder="1" applyAlignment="1">
      <alignment horizontal="center" vertical="center"/>
    </xf>
    <xf numFmtId="43" fontId="3" fillId="0" borderId="0" xfId="15" applyNumberFormat="1" applyFont="1" applyAlignment="1">
      <alignment vertical="center"/>
    </xf>
    <xf numFmtId="43" fontId="3" fillId="0" borderId="2" xfId="15" applyNumberFormat="1" applyFont="1" applyBorder="1" applyAlignment="1">
      <alignment horizontal="centerContinuous" vertical="center"/>
    </xf>
    <xf numFmtId="43" fontId="3" fillId="0" borderId="3" xfId="15" applyNumberFormat="1" applyFont="1" applyBorder="1" applyAlignment="1">
      <alignment horizontal="center" vertical="center"/>
    </xf>
    <xf numFmtId="43" fontId="3" fillId="0" borderId="3" xfId="15" applyNumberFormat="1" applyFont="1" applyBorder="1" applyAlignment="1">
      <alignment vertical="center"/>
    </xf>
    <xf numFmtId="0" fontId="9" fillId="0" borderId="0" xfId="0" applyFont="1" applyAlignment="1">
      <alignment/>
    </xf>
    <xf numFmtId="14" fontId="4" fillId="0" borderId="0" xfId="0" applyNumberFormat="1" applyFont="1" applyAlignment="1">
      <alignment horizontal="center"/>
    </xf>
    <xf numFmtId="170" fontId="3" fillId="0" borderId="0" xfId="0" applyNumberFormat="1" applyFont="1" applyAlignment="1">
      <alignment/>
    </xf>
    <xf numFmtId="0" fontId="10" fillId="0" borderId="0" xfId="19">
      <alignment/>
      <protection/>
    </xf>
    <xf numFmtId="0" fontId="5" fillId="0" borderId="0" xfId="19" applyFont="1" applyAlignment="1">
      <alignment horizontal="left"/>
      <protection/>
    </xf>
    <xf numFmtId="0" fontId="5" fillId="0" borderId="0" xfId="19" applyFont="1">
      <alignment/>
      <protection/>
    </xf>
    <xf numFmtId="0" fontId="5" fillId="0" borderId="0" xfId="19" applyFont="1" applyAlignment="1">
      <alignment horizontal="right"/>
      <protection/>
    </xf>
    <xf numFmtId="0" fontId="10" fillId="0" borderId="0" xfId="19" applyAlignment="1">
      <alignment horizontal="right"/>
      <protection/>
    </xf>
    <xf numFmtId="0" fontId="5" fillId="0" borderId="0" xfId="19" applyFont="1" applyAlignment="1" quotePrefix="1">
      <alignment horizontal="right"/>
      <protection/>
    </xf>
    <xf numFmtId="170" fontId="10" fillId="0" borderId="0" xfId="15" applyNumberFormat="1" applyFont="1" applyAlignment="1">
      <alignment/>
    </xf>
    <xf numFmtId="170" fontId="10" fillId="0" borderId="0" xfId="15" applyNumberFormat="1" applyAlignment="1">
      <alignment/>
    </xf>
    <xf numFmtId="170" fontId="10" fillId="0" borderId="3" xfId="15" applyNumberFormat="1" applyBorder="1" applyAlignment="1">
      <alignment/>
    </xf>
    <xf numFmtId="0" fontId="10" fillId="0" borderId="0" xfId="19" applyBorder="1">
      <alignment/>
      <protection/>
    </xf>
    <xf numFmtId="170" fontId="10" fillId="0" borderId="0" xfId="15" applyNumberFormat="1" applyBorder="1" applyAlignment="1">
      <alignment/>
    </xf>
    <xf numFmtId="170" fontId="10" fillId="0" borderId="0" xfId="15" applyNumberFormat="1" applyFont="1" applyAlignment="1">
      <alignment/>
    </xf>
    <xf numFmtId="170" fontId="10" fillId="0" borderId="4" xfId="15" applyNumberFormat="1" applyBorder="1" applyAlignment="1">
      <alignment/>
    </xf>
    <xf numFmtId="170" fontId="10" fillId="0" borderId="0" xfId="19" applyNumberFormat="1">
      <alignment/>
      <protection/>
    </xf>
    <xf numFmtId="0" fontId="10" fillId="0" borderId="0" xfId="19" applyAlignment="1">
      <alignment horizontal="center"/>
      <protection/>
    </xf>
    <xf numFmtId="0" fontId="10" fillId="0" borderId="0" xfId="19" applyAlignment="1">
      <alignment horizontal="left"/>
      <protection/>
    </xf>
    <xf numFmtId="15" fontId="10" fillId="0" borderId="0" xfId="19" applyNumberFormat="1">
      <alignment/>
      <protection/>
    </xf>
    <xf numFmtId="0" fontId="5" fillId="0" borderId="0" xfId="19" applyFont="1" applyAlignment="1">
      <alignment horizontal="center"/>
      <protection/>
    </xf>
    <xf numFmtId="170" fontId="10" fillId="0" borderId="2" xfId="19" applyNumberFormat="1" applyBorder="1">
      <alignment/>
      <protection/>
    </xf>
    <xf numFmtId="170" fontId="10" fillId="0" borderId="2" xfId="15" applyNumberFormat="1" applyBorder="1" applyAlignment="1">
      <alignment/>
    </xf>
    <xf numFmtId="0" fontId="11" fillId="0" borderId="0" xfId="19" applyFont="1" applyAlignment="1">
      <alignment horizontal="center"/>
      <protection/>
    </xf>
    <xf numFmtId="170" fontId="10" fillId="0" borderId="0" xfId="15" applyNumberFormat="1" applyFont="1" applyAlignment="1" quotePrefix="1">
      <alignment horizontal="right"/>
    </xf>
    <xf numFmtId="170" fontId="10" fillId="0" borderId="2" xfId="15" applyNumberFormat="1" applyBorder="1" applyAlignment="1">
      <alignment horizontal="right"/>
    </xf>
    <xf numFmtId="170" fontId="10" fillId="0" borderId="3" xfId="15" applyNumberFormat="1" applyFont="1" applyBorder="1" applyAlignment="1" quotePrefix="1">
      <alignment horizontal="right"/>
    </xf>
  </cellXfs>
  <cellStyles count="7">
    <cellStyle name="Normal" xfId="0"/>
    <cellStyle name="Comma" xfId="15"/>
    <cellStyle name="Comma [0]" xfId="16"/>
    <cellStyle name="Currency" xfId="17"/>
    <cellStyle name="Currency [0]" xfId="18"/>
    <cellStyle name="Normal_SIB 1st Qtr Oct'00 Note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495300</xdr:colOff>
      <xdr:row>0</xdr:row>
      <xdr:rowOff>57150</xdr:rowOff>
    </xdr:from>
    <xdr:to>
      <xdr:col>5</xdr:col>
      <xdr:colOff>981075</xdr:colOff>
      <xdr:row>2</xdr:row>
      <xdr:rowOff>95250</xdr:rowOff>
    </xdr:to>
    <xdr:pic>
      <xdr:nvPicPr>
        <xdr:cNvPr id="1" name="Picture 8"/>
        <xdr:cNvPicPr preferRelativeResize="1">
          <a:picLocks noChangeAspect="1"/>
        </xdr:cNvPicPr>
      </xdr:nvPicPr>
      <xdr:blipFill>
        <a:blip r:embed="rId1"/>
        <a:stretch>
          <a:fillRect/>
        </a:stretch>
      </xdr:blipFill>
      <xdr:spPr>
        <a:xfrm>
          <a:off x="3438525" y="57150"/>
          <a:ext cx="485775" cy="43815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0</xdr:row>
      <xdr:rowOff>66675</xdr:rowOff>
    </xdr:from>
    <xdr:to>
      <xdr:col>7</xdr:col>
      <xdr:colOff>514350</xdr:colOff>
      <xdr:row>2</xdr:row>
      <xdr:rowOff>66675</xdr:rowOff>
    </xdr:to>
    <xdr:pic>
      <xdr:nvPicPr>
        <xdr:cNvPr id="1" name="Picture 8"/>
        <xdr:cNvPicPr preferRelativeResize="1">
          <a:picLocks noChangeAspect="1"/>
        </xdr:cNvPicPr>
      </xdr:nvPicPr>
      <xdr:blipFill>
        <a:blip r:embed="rId1"/>
        <a:stretch>
          <a:fillRect/>
        </a:stretch>
      </xdr:blipFill>
      <xdr:spPr>
        <a:xfrm>
          <a:off x="3476625" y="66675"/>
          <a:ext cx="447675" cy="400050"/>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19050</xdr:rowOff>
    </xdr:from>
    <xdr:to>
      <xdr:col>8</xdr:col>
      <xdr:colOff>666750</xdr:colOff>
      <xdr:row>11</xdr:row>
      <xdr:rowOff>19050</xdr:rowOff>
    </xdr:to>
    <xdr:sp>
      <xdr:nvSpPr>
        <xdr:cNvPr id="1" name="TextBox 1"/>
        <xdr:cNvSpPr txBox="1">
          <a:spLocks noChangeArrowheads="1"/>
        </xdr:cNvSpPr>
      </xdr:nvSpPr>
      <xdr:spPr>
        <a:xfrm>
          <a:off x="619125" y="1381125"/>
          <a:ext cx="5267325"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quarterly financial statements are prepared using the same accounting policies, methods of computation and basis of consolidation as those used in the preparation of the most recent annual financial statements. </a:t>
          </a:r>
        </a:p>
      </xdr:txBody>
    </xdr:sp>
    <xdr:clientData/>
  </xdr:twoCellAnchor>
  <xdr:twoCellAnchor>
    <xdr:from>
      <xdr:col>1</xdr:col>
      <xdr:colOff>0</xdr:colOff>
      <xdr:row>27</xdr:row>
      <xdr:rowOff>57150</xdr:rowOff>
    </xdr:from>
    <xdr:to>
      <xdr:col>8</xdr:col>
      <xdr:colOff>600075</xdr:colOff>
      <xdr:row>30</xdr:row>
      <xdr:rowOff>0</xdr:rowOff>
    </xdr:to>
    <xdr:sp>
      <xdr:nvSpPr>
        <xdr:cNvPr id="2" name="Text 2"/>
        <xdr:cNvSpPr txBox="1">
          <a:spLocks noChangeArrowheads="1"/>
        </xdr:cNvSpPr>
      </xdr:nvSpPr>
      <xdr:spPr>
        <a:xfrm>
          <a:off x="609600" y="4552950"/>
          <a:ext cx="5210175" cy="37147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Taxation is provided on operating income for the financial quarter under review . </a:t>
          </a:r>
        </a:p>
      </xdr:txBody>
    </xdr:sp>
    <xdr:clientData/>
  </xdr:twoCellAnchor>
  <xdr:twoCellAnchor>
    <xdr:from>
      <xdr:col>1</xdr:col>
      <xdr:colOff>0</xdr:colOff>
      <xdr:row>34</xdr:row>
      <xdr:rowOff>9525</xdr:rowOff>
    </xdr:from>
    <xdr:to>
      <xdr:col>8</xdr:col>
      <xdr:colOff>581025</xdr:colOff>
      <xdr:row>36</xdr:row>
      <xdr:rowOff>0</xdr:rowOff>
    </xdr:to>
    <xdr:sp>
      <xdr:nvSpPr>
        <xdr:cNvPr id="3" name="TextBox 3"/>
        <xdr:cNvSpPr txBox="1">
          <a:spLocks noChangeArrowheads="1"/>
        </xdr:cNvSpPr>
      </xdr:nvSpPr>
      <xdr:spPr>
        <a:xfrm>
          <a:off x="609600" y="5600700"/>
          <a:ext cx="5191125"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profits on sale of investments and/or properties for the quarter under review.</a:t>
          </a:r>
        </a:p>
      </xdr:txBody>
    </xdr:sp>
    <xdr:clientData/>
  </xdr:twoCellAnchor>
  <xdr:twoCellAnchor>
    <xdr:from>
      <xdr:col>1</xdr:col>
      <xdr:colOff>19050</xdr:colOff>
      <xdr:row>59</xdr:row>
      <xdr:rowOff>9525</xdr:rowOff>
    </xdr:from>
    <xdr:to>
      <xdr:col>8</xdr:col>
      <xdr:colOff>638175</xdr:colOff>
      <xdr:row>63</xdr:row>
      <xdr:rowOff>9525</xdr:rowOff>
    </xdr:to>
    <xdr:sp>
      <xdr:nvSpPr>
        <xdr:cNvPr id="4" name="TextBox 4"/>
        <xdr:cNvSpPr txBox="1">
          <a:spLocks noChangeArrowheads="1"/>
        </xdr:cNvSpPr>
      </xdr:nvSpPr>
      <xdr:spPr>
        <a:xfrm>
          <a:off x="628650" y="9677400"/>
          <a:ext cx="5229225" cy="762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Company  subscribed for  6,500,000  new  ordinary shares of  RM1.00  in the issued and paid-up  share capital of  Rigidtex Sdn Bhd ("Rigidtex") pursuant to a special issue and further acquired  1,999,998  ordinary shares of  RM1.00  each, making  a total of  8,499,998  ordinary shares representing 24.3% of the issued and paid-up share capital of Rigidtex.</a:t>
          </a:r>
        </a:p>
      </xdr:txBody>
    </xdr:sp>
    <xdr:clientData/>
  </xdr:twoCellAnchor>
  <xdr:twoCellAnchor>
    <xdr:from>
      <xdr:col>1</xdr:col>
      <xdr:colOff>19050</xdr:colOff>
      <xdr:row>65</xdr:row>
      <xdr:rowOff>9525</xdr:rowOff>
    </xdr:from>
    <xdr:to>
      <xdr:col>8</xdr:col>
      <xdr:colOff>647700</xdr:colOff>
      <xdr:row>74</xdr:row>
      <xdr:rowOff>152400</xdr:rowOff>
    </xdr:to>
    <xdr:sp>
      <xdr:nvSpPr>
        <xdr:cNvPr id="5" name="TextBox 5"/>
        <xdr:cNvSpPr txBox="1">
          <a:spLocks noChangeArrowheads="1"/>
        </xdr:cNvSpPr>
      </xdr:nvSpPr>
      <xdr:spPr>
        <a:xfrm>
          <a:off x="628650" y="10687050"/>
          <a:ext cx="5238750" cy="1657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following  are  corporate  proposals  that have  been  announced by the Company but not
completed within 7 days before the date of issue of this report:-
On  28 March 2000, the  Company  announced  that  it  proposed  to undertake  the Proposed Bonus  Issue  of up to a  maximum of 84,799,000  new  ordinary shares to be credited as fully paid-up on  the basis  of one (1) new  ordinary  share for  every one (1) existing ordinary share held at  an entitlement date to be determined and announced by the Directors of the Compnay at a later date. The  Proposed  Bonus Issue is pending the approvals of the relevant authorities and the shareholders.
</a:t>
          </a:r>
        </a:p>
      </xdr:txBody>
    </xdr:sp>
    <xdr:clientData/>
  </xdr:twoCellAnchor>
  <xdr:twoCellAnchor>
    <xdr:from>
      <xdr:col>0</xdr:col>
      <xdr:colOff>571500</xdr:colOff>
      <xdr:row>76</xdr:row>
      <xdr:rowOff>19050</xdr:rowOff>
    </xdr:from>
    <xdr:to>
      <xdr:col>8</xdr:col>
      <xdr:colOff>638175</xdr:colOff>
      <xdr:row>78</xdr:row>
      <xdr:rowOff>114300</xdr:rowOff>
    </xdr:to>
    <xdr:sp>
      <xdr:nvSpPr>
        <xdr:cNvPr id="6" name="TextBox 6"/>
        <xdr:cNvSpPr txBox="1">
          <a:spLocks noChangeArrowheads="1"/>
        </xdr:cNvSpPr>
      </xdr:nvSpPr>
      <xdr:spPr>
        <a:xfrm flipV="1">
          <a:off x="571500" y="12553950"/>
          <a:ext cx="5286375"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business  operations  of  the  Group  were  not  materially  affected  by  seasonal  or cyclical factors during the quarter under review.
</a:t>
          </a:r>
        </a:p>
      </xdr:txBody>
    </xdr:sp>
    <xdr:clientData/>
  </xdr:twoCellAnchor>
  <xdr:twoCellAnchor>
    <xdr:from>
      <xdr:col>0</xdr:col>
      <xdr:colOff>590550</xdr:colOff>
      <xdr:row>81</xdr:row>
      <xdr:rowOff>38100</xdr:rowOff>
    </xdr:from>
    <xdr:to>
      <xdr:col>8</xdr:col>
      <xdr:colOff>638175</xdr:colOff>
      <xdr:row>89</xdr:row>
      <xdr:rowOff>66675</xdr:rowOff>
    </xdr:to>
    <xdr:sp>
      <xdr:nvSpPr>
        <xdr:cNvPr id="7" name="TextBox 7"/>
        <xdr:cNvSpPr txBox="1">
          <a:spLocks noChangeArrowheads="1"/>
        </xdr:cNvSpPr>
      </xdr:nvSpPr>
      <xdr:spPr>
        <a:xfrm>
          <a:off x="590550" y="13220700"/>
          <a:ext cx="5267325" cy="18859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during the  quarter except for the following :
i) Employees' Share Option Scheme ("ESOS")
   The issuance of 142,000 ordinary shares of RM1.00 each under the ESOS  at an issue price 
   of RM2.08 per ordinary share; and
ii) Treasury Shares
    Balance of 180,000 shares were held as treasury shares  as at the date of the  issue of  this
    quarterly report.
</a:t>
          </a:r>
        </a:p>
      </xdr:txBody>
    </xdr:sp>
    <xdr:clientData/>
  </xdr:twoCellAnchor>
  <xdr:twoCellAnchor>
    <xdr:from>
      <xdr:col>1</xdr:col>
      <xdr:colOff>9525</xdr:colOff>
      <xdr:row>37</xdr:row>
      <xdr:rowOff>9525</xdr:rowOff>
    </xdr:from>
    <xdr:to>
      <xdr:col>8</xdr:col>
      <xdr:colOff>590550</xdr:colOff>
      <xdr:row>39</xdr:row>
      <xdr:rowOff>57150</xdr:rowOff>
    </xdr:to>
    <xdr:sp>
      <xdr:nvSpPr>
        <xdr:cNvPr id="8" name="TextBox 8"/>
        <xdr:cNvSpPr txBox="1">
          <a:spLocks noChangeArrowheads="1"/>
        </xdr:cNvSpPr>
      </xdr:nvSpPr>
      <xdr:spPr>
        <a:xfrm>
          <a:off x="619125" y="6105525"/>
          <a:ext cx="519112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Total purchases and disposals of quoted securities for the quarter and gain/(loss) arising   
    therefrom are as follows:- 
    </a:t>
          </a:r>
        </a:p>
      </xdr:txBody>
    </xdr:sp>
    <xdr:clientData/>
  </xdr:twoCellAnchor>
  <xdr:twoCellAnchor>
    <xdr:from>
      <xdr:col>1</xdr:col>
      <xdr:colOff>0</xdr:colOff>
      <xdr:row>116</xdr:row>
      <xdr:rowOff>28575</xdr:rowOff>
    </xdr:from>
    <xdr:to>
      <xdr:col>8</xdr:col>
      <xdr:colOff>676275</xdr:colOff>
      <xdr:row>118</xdr:row>
      <xdr:rowOff>66675</xdr:rowOff>
    </xdr:to>
    <xdr:sp>
      <xdr:nvSpPr>
        <xdr:cNvPr id="9" name="TextBox 9"/>
        <xdr:cNvSpPr txBox="1">
          <a:spLocks noChangeArrowheads="1"/>
        </xdr:cNvSpPr>
      </xdr:nvSpPr>
      <xdr:spPr>
        <a:xfrm>
          <a:off x="609600" y="19297650"/>
          <a:ext cx="5286375" cy="3524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Contingent liabilities of the Group as at 18 December 2000 (the latest practicable date which is within 7 days before the date of issue of this quarterly report) comprise the following :-</a:t>
          </a:r>
        </a:p>
      </xdr:txBody>
    </xdr:sp>
    <xdr:clientData/>
  </xdr:twoCellAnchor>
  <xdr:twoCellAnchor>
    <xdr:from>
      <xdr:col>1</xdr:col>
      <xdr:colOff>0</xdr:colOff>
      <xdr:row>129</xdr:row>
      <xdr:rowOff>9525</xdr:rowOff>
    </xdr:from>
    <xdr:to>
      <xdr:col>8</xdr:col>
      <xdr:colOff>676275</xdr:colOff>
      <xdr:row>132</xdr:row>
      <xdr:rowOff>142875</xdr:rowOff>
    </xdr:to>
    <xdr:sp>
      <xdr:nvSpPr>
        <xdr:cNvPr id="10" name="TextBox 10"/>
        <xdr:cNvSpPr txBox="1">
          <a:spLocks noChangeArrowheads="1"/>
        </xdr:cNvSpPr>
      </xdr:nvSpPr>
      <xdr:spPr>
        <a:xfrm>
          <a:off x="609600" y="21431250"/>
          <a:ext cx="5286375" cy="6191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off-balance sheet risk as at 18 December 2000, the latest practicable date which is within 7 days before the date of issue of this quarterly report.</a:t>
          </a:r>
        </a:p>
      </xdr:txBody>
    </xdr:sp>
    <xdr:clientData/>
  </xdr:twoCellAnchor>
  <xdr:twoCellAnchor>
    <xdr:from>
      <xdr:col>1</xdr:col>
      <xdr:colOff>0</xdr:colOff>
      <xdr:row>134</xdr:row>
      <xdr:rowOff>9525</xdr:rowOff>
    </xdr:from>
    <xdr:to>
      <xdr:col>8</xdr:col>
      <xdr:colOff>676275</xdr:colOff>
      <xdr:row>136</xdr:row>
      <xdr:rowOff>28575</xdr:rowOff>
    </xdr:to>
    <xdr:sp>
      <xdr:nvSpPr>
        <xdr:cNvPr id="11" name="TextBox 11"/>
        <xdr:cNvSpPr txBox="1">
          <a:spLocks noChangeArrowheads="1"/>
        </xdr:cNvSpPr>
      </xdr:nvSpPr>
      <xdr:spPr>
        <a:xfrm>
          <a:off x="609600" y="22259925"/>
          <a:ext cx="528637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is not engaged in any material litigation as at 18 December 2000, the latest practicable date which is within 7 days before the date of issue of this quarterly report.</a:t>
          </a:r>
        </a:p>
      </xdr:txBody>
    </xdr:sp>
    <xdr:clientData/>
  </xdr:twoCellAnchor>
  <xdr:twoCellAnchor>
    <xdr:from>
      <xdr:col>1</xdr:col>
      <xdr:colOff>19050</xdr:colOff>
      <xdr:row>169</xdr:row>
      <xdr:rowOff>19050</xdr:rowOff>
    </xdr:from>
    <xdr:to>
      <xdr:col>9</xdr:col>
      <xdr:colOff>9525</xdr:colOff>
      <xdr:row>173</xdr:row>
      <xdr:rowOff>85725</xdr:rowOff>
    </xdr:to>
    <xdr:sp>
      <xdr:nvSpPr>
        <xdr:cNvPr id="12" name="TextBox 12"/>
        <xdr:cNvSpPr txBox="1">
          <a:spLocks noChangeArrowheads="1"/>
        </xdr:cNvSpPr>
      </xdr:nvSpPr>
      <xdr:spPr>
        <a:xfrm>
          <a:off x="628650" y="27736800"/>
          <a:ext cx="5286375" cy="762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achieved a profit before tax of RM5.00 million on the back of a turnover of RM47.80 million for the financial quarter ended 31 October 2000. The profit before tax was higher compared to RM2.17 million achieved in the preceding year corresponding quarter due to share in exceptional gain of associated company.  </a:t>
          </a:r>
        </a:p>
      </xdr:txBody>
    </xdr:sp>
    <xdr:clientData/>
  </xdr:twoCellAnchor>
  <xdr:twoCellAnchor>
    <xdr:from>
      <xdr:col>1</xdr:col>
      <xdr:colOff>19050</xdr:colOff>
      <xdr:row>175</xdr:row>
      <xdr:rowOff>0</xdr:rowOff>
    </xdr:from>
    <xdr:to>
      <xdr:col>9</xdr:col>
      <xdr:colOff>9525</xdr:colOff>
      <xdr:row>178</xdr:row>
      <xdr:rowOff>0</xdr:rowOff>
    </xdr:to>
    <xdr:sp>
      <xdr:nvSpPr>
        <xdr:cNvPr id="13" name="TextBox 13"/>
        <xdr:cNvSpPr txBox="1">
          <a:spLocks noChangeArrowheads="1"/>
        </xdr:cNvSpPr>
      </xdr:nvSpPr>
      <xdr:spPr>
        <a:xfrm>
          <a:off x="628650" y="28746450"/>
          <a:ext cx="5286375"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Barring unforeseen circumstances, the Directors expect to maintain the Group performance for the next quarter.</a:t>
          </a:r>
        </a:p>
      </xdr:txBody>
    </xdr:sp>
    <xdr:clientData/>
  </xdr:twoCellAnchor>
  <xdr:twoCellAnchor>
    <xdr:from>
      <xdr:col>1</xdr:col>
      <xdr:colOff>19050</xdr:colOff>
      <xdr:row>164</xdr:row>
      <xdr:rowOff>0</xdr:rowOff>
    </xdr:from>
    <xdr:to>
      <xdr:col>9</xdr:col>
      <xdr:colOff>9525</xdr:colOff>
      <xdr:row>167</xdr:row>
      <xdr:rowOff>95250</xdr:rowOff>
    </xdr:to>
    <xdr:sp>
      <xdr:nvSpPr>
        <xdr:cNvPr id="14" name="TextBox 14"/>
        <xdr:cNvSpPr txBox="1">
          <a:spLocks noChangeArrowheads="1"/>
        </xdr:cNvSpPr>
      </xdr:nvSpPr>
      <xdr:spPr>
        <a:xfrm>
          <a:off x="628650" y="26831925"/>
          <a:ext cx="5286375"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turnover of RM47.80 million for the current quarter, a decrease of 2.39% from the preceding quarter of RM48.97 million. Group profit before  tax was RM5.00 million, a decrease of 34.90% from the preceding quarter of RM7.68 million . </a:t>
          </a:r>
        </a:p>
      </xdr:txBody>
    </xdr:sp>
    <xdr:clientData/>
  </xdr:twoCellAnchor>
  <xdr:twoCellAnchor editAs="oneCell">
    <xdr:from>
      <xdr:col>5</xdr:col>
      <xdr:colOff>76200</xdr:colOff>
      <xdr:row>1</xdr:row>
      <xdr:rowOff>9525</xdr:rowOff>
    </xdr:from>
    <xdr:to>
      <xdr:col>5</xdr:col>
      <xdr:colOff>533400</xdr:colOff>
      <xdr:row>3</xdr:row>
      <xdr:rowOff>114300</xdr:rowOff>
    </xdr:to>
    <xdr:pic>
      <xdr:nvPicPr>
        <xdr:cNvPr id="15" name="Picture 8"/>
        <xdr:cNvPicPr preferRelativeResize="1">
          <a:picLocks noChangeAspect="1"/>
        </xdr:cNvPicPr>
      </xdr:nvPicPr>
      <xdr:blipFill>
        <a:blip r:embed="rId1"/>
        <a:stretch>
          <a:fillRect/>
        </a:stretch>
      </xdr:blipFill>
      <xdr:spPr>
        <a:xfrm>
          <a:off x="3019425" y="171450"/>
          <a:ext cx="457200" cy="428625"/>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GroupAC10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segmental10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iontex"/>
      <sheetName val="Bestex"/>
      <sheetName val="SPSB FILE"/>
      <sheetName val="Polymer Div"/>
      <sheetName val="Textile Div"/>
      <sheetName val="Textile Div DETAIL BS"/>
      <sheetName val="JB Div"/>
      <sheetName val="GRP INTERCO je"/>
      <sheetName val="Malacca Div"/>
      <sheetName val="TEXLAND SUBS.."/>
      <sheetName val="AIDIROS N SUBS BSHEET "/>
      <sheetName val="MainConsol PNL"/>
      <sheetName val="KLSE INCOME"/>
      <sheetName val="KLSE Balance Sheet"/>
      <sheetName val="NOTES"/>
      <sheetName val="Debtor Analysis"/>
      <sheetName val="Creditor Analysis "/>
      <sheetName val="Others Creditor "/>
      <sheetName val="Intangible"/>
      <sheetName val="Eff-SH"/>
    </sheetNames>
    <sheetDataSet>
      <sheetData sheetId="14">
        <row r="86">
          <cell r="I86">
            <v>14883998</v>
          </cell>
        </row>
        <row r="92">
          <cell r="I92">
            <v>10772</v>
          </cell>
        </row>
        <row r="95">
          <cell r="I95">
            <v>5068322.43</v>
          </cell>
        </row>
        <row r="101">
          <cell r="I101">
            <v>25826640.96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GMENTAL"/>
      <sheetName val="SEGMENTAL quarterly"/>
      <sheetName val="summary"/>
      <sheetName val="Comparison"/>
    </sheetNames>
    <sheetDataSet>
      <sheetData sheetId="0">
        <row r="93">
          <cell r="G93">
            <v>30424.05316</v>
          </cell>
          <cell r="H93">
            <v>-673164.3872319998</v>
          </cell>
          <cell r="I93">
            <v>106943133.92274001</v>
          </cell>
        </row>
      </sheetData>
      <sheetData sheetId="2">
        <row r="42">
          <cell r="F42">
            <v>39877606.9715</v>
          </cell>
          <cell r="G42">
            <v>2415589.640000001</v>
          </cell>
          <cell r="H42">
            <v>105002264.5</v>
          </cell>
        </row>
        <row r="43">
          <cell r="F43">
            <v>7084976.846840001</v>
          </cell>
          <cell r="G43">
            <v>1267195.1272320007</v>
          </cell>
          <cell r="H43">
            <v>92037942.46181998</v>
          </cell>
        </row>
        <row r="44">
          <cell r="F44">
            <v>611562.01</v>
          </cell>
          <cell r="G44">
            <v>36815.26999999998</v>
          </cell>
          <cell r="H44">
            <v>1290349.76</v>
          </cell>
        </row>
        <row r="45">
          <cell r="F45">
            <v>86606.70000000001</v>
          </cell>
          <cell r="G45">
            <v>-778630.72</v>
          </cell>
          <cell r="H45">
            <v>13228336.860000001</v>
          </cell>
        </row>
        <row r="46">
          <cell r="F46">
            <v>140662.50316</v>
          </cell>
          <cell r="G46">
            <v>-666159.2772319998</v>
          </cell>
          <cell r="H46">
            <v>126252335.16274002</v>
          </cell>
        </row>
        <row r="55">
          <cell r="G55">
            <v>42975.89</v>
          </cell>
          <cell r="H55">
            <v>1481192.123</v>
          </cell>
        </row>
        <row r="56">
          <cell r="G56">
            <v>453195.65456</v>
          </cell>
          <cell r="H56">
            <v>1542749.65456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M58"/>
  <sheetViews>
    <sheetView workbookViewId="0" topLeftCell="D1">
      <selection activeCell="A11" sqref="A11"/>
    </sheetView>
  </sheetViews>
  <sheetFormatPr defaultColWidth="9.00390625" defaultRowHeight="14.25"/>
  <cols>
    <col min="1" max="1" width="3.375" style="54" customWidth="1"/>
    <col min="2" max="4" width="9.00390625" style="54" customWidth="1"/>
    <col min="5" max="5" width="8.25390625" style="54" bestFit="1" customWidth="1"/>
    <col min="6" max="6" width="12.875" style="54" customWidth="1"/>
    <col min="7" max="7" width="6.25390625" style="54" customWidth="1"/>
    <col min="8" max="8" width="3.25390625" style="54" customWidth="1"/>
    <col min="9" max="9" width="14.75390625" style="54" customWidth="1"/>
    <col min="10" max="10" width="0.875" style="54" customWidth="1"/>
    <col min="11" max="11" width="14.25390625" style="54" customWidth="1"/>
    <col min="12" max="12" width="1.875" style="54" customWidth="1"/>
    <col min="13" max="13" width="8.50390625" style="54" customWidth="1"/>
    <col min="14" max="16384" width="9.00390625" style="54" customWidth="1"/>
  </cols>
  <sheetData>
    <row r="1" ht="15.75"/>
    <row r="2" ht="15.75"/>
    <row r="3" ht="15.75"/>
    <row r="4" spans="1:12" ht="15.75">
      <c r="A4" s="52" t="s">
        <v>70</v>
      </c>
      <c r="B4" s="53"/>
      <c r="C4" s="53"/>
      <c r="D4" s="53"/>
      <c r="E4" s="53"/>
      <c r="F4" s="53"/>
      <c r="G4" s="53"/>
      <c r="H4" s="53"/>
      <c r="I4" s="53"/>
      <c r="J4" s="53"/>
      <c r="K4" s="53"/>
      <c r="L4" s="53"/>
    </row>
    <row r="5" spans="1:12" ht="15.75">
      <c r="A5" s="53" t="s">
        <v>71</v>
      </c>
      <c r="B5" s="53"/>
      <c r="C5" s="53"/>
      <c r="D5" s="53"/>
      <c r="E5" s="53"/>
      <c r="F5" s="53"/>
      <c r="G5" s="53"/>
      <c r="H5" s="53"/>
      <c r="I5" s="53"/>
      <c r="J5" s="53"/>
      <c r="K5" s="53"/>
      <c r="L5" s="53"/>
    </row>
    <row r="6" ht="15.75">
      <c r="A6" s="55"/>
    </row>
    <row r="7" spans="1:12" ht="13.5" customHeight="1">
      <c r="A7" s="56" t="s">
        <v>72</v>
      </c>
      <c r="B7" s="56"/>
      <c r="C7" s="56"/>
      <c r="D7" s="56"/>
      <c r="E7" s="56"/>
      <c r="F7" s="56"/>
      <c r="G7" s="56"/>
      <c r="H7" s="56"/>
      <c r="I7" s="56"/>
      <c r="J7" s="56"/>
      <c r="K7" s="56"/>
      <c r="L7" s="56"/>
    </row>
    <row r="8" spans="1:12" ht="13.5" customHeight="1">
      <c r="A8" s="57"/>
      <c r="B8" s="57"/>
      <c r="C8" s="57"/>
      <c r="D8" s="57"/>
      <c r="E8" s="57"/>
      <c r="F8" s="57"/>
      <c r="G8" s="57"/>
      <c r="H8" s="57"/>
      <c r="I8" s="57"/>
      <c r="J8" s="57"/>
      <c r="K8" s="57"/>
      <c r="L8" s="57"/>
    </row>
    <row r="9" spans="6:13" ht="15.75">
      <c r="F9" s="57"/>
      <c r="H9" s="53"/>
      <c r="I9" s="58" t="s">
        <v>73</v>
      </c>
      <c r="J9" s="59"/>
      <c r="K9" s="59" t="s">
        <v>73</v>
      </c>
      <c r="L9" s="59"/>
      <c r="M9" s="113"/>
    </row>
    <row r="10" spans="6:13" ht="15.75">
      <c r="F10" s="56"/>
      <c r="H10" s="53"/>
      <c r="I10" s="58" t="s">
        <v>74</v>
      </c>
      <c r="J10" s="59"/>
      <c r="K10" s="59" t="s">
        <v>75</v>
      </c>
      <c r="L10" s="59"/>
      <c r="M10" s="113"/>
    </row>
    <row r="11" spans="6:13" ht="15.75">
      <c r="F11" s="56"/>
      <c r="H11" s="53"/>
      <c r="I11" s="58" t="s">
        <v>76</v>
      </c>
      <c r="J11" s="59"/>
      <c r="K11" s="59" t="s">
        <v>77</v>
      </c>
      <c r="L11" s="59"/>
      <c r="M11" s="113"/>
    </row>
    <row r="12" spans="6:13" ht="15.75">
      <c r="F12" s="56"/>
      <c r="H12" s="53"/>
      <c r="I12" s="58" t="s">
        <v>78</v>
      </c>
      <c r="J12" s="59"/>
      <c r="K12" s="59" t="s">
        <v>79</v>
      </c>
      <c r="L12" s="59"/>
      <c r="M12" s="113"/>
    </row>
    <row r="13" spans="6:13" ht="15.75">
      <c r="F13" s="56"/>
      <c r="H13" s="53"/>
      <c r="I13" s="66" t="s">
        <v>123</v>
      </c>
      <c r="J13" s="60"/>
      <c r="K13" s="60" t="s">
        <v>124</v>
      </c>
      <c r="L13" s="59"/>
      <c r="M13" s="113"/>
    </row>
    <row r="14" spans="6:13" ht="15.75">
      <c r="F14" s="56"/>
      <c r="G14" s="60"/>
      <c r="H14" s="53"/>
      <c r="I14" s="102">
        <v>36830</v>
      </c>
      <c r="J14" s="59"/>
      <c r="K14" s="114">
        <v>36738</v>
      </c>
      <c r="L14" s="59"/>
      <c r="M14" s="113"/>
    </row>
    <row r="15" spans="1:13" ht="15.75">
      <c r="A15" s="61"/>
      <c r="B15" s="61"/>
      <c r="C15" s="61"/>
      <c r="D15" s="61"/>
      <c r="E15" s="61"/>
      <c r="F15" s="62"/>
      <c r="G15" s="61"/>
      <c r="H15" s="63"/>
      <c r="I15" s="64" t="s">
        <v>14</v>
      </c>
      <c r="J15" s="65"/>
      <c r="K15" s="65" t="s">
        <v>14</v>
      </c>
      <c r="L15" s="103"/>
      <c r="M15" s="113"/>
    </row>
    <row r="16" spans="9:12" ht="15.75">
      <c r="I16" s="66"/>
      <c r="J16" s="60"/>
      <c r="K16" s="60"/>
      <c r="L16" s="60"/>
    </row>
    <row r="17" spans="1:13" ht="15.75">
      <c r="A17" s="67" t="s">
        <v>15</v>
      </c>
      <c r="B17" s="54" t="s">
        <v>80</v>
      </c>
      <c r="I17" s="68">
        <v>116358.72062000002</v>
      </c>
      <c r="J17" s="69"/>
      <c r="K17" s="69">
        <v>111651</v>
      </c>
      <c r="L17" s="69"/>
      <c r="M17" s="115"/>
    </row>
    <row r="18" spans="1:13" ht="15.75">
      <c r="A18" s="67" t="s">
        <v>22</v>
      </c>
      <c r="B18" s="54" t="s">
        <v>81</v>
      </c>
      <c r="I18" s="68">
        <v>39535.170567559995</v>
      </c>
      <c r="J18" s="69"/>
      <c r="K18" s="69">
        <v>31002</v>
      </c>
      <c r="L18" s="69"/>
      <c r="M18" s="115"/>
    </row>
    <row r="19" spans="1:13" ht="15.75">
      <c r="A19" s="67" t="s">
        <v>61</v>
      </c>
      <c r="B19" s="54" t="s">
        <v>82</v>
      </c>
      <c r="I19" s="68">
        <v>7350.640219999998</v>
      </c>
      <c r="J19" s="69"/>
      <c r="K19" s="69">
        <v>7351</v>
      </c>
      <c r="L19" s="69"/>
      <c r="M19" s="115"/>
    </row>
    <row r="20" spans="1:13" ht="15.75">
      <c r="A20" s="67" t="s">
        <v>83</v>
      </c>
      <c r="B20" s="54" t="s">
        <v>84</v>
      </c>
      <c r="I20" s="68">
        <v>3649.12662</v>
      </c>
      <c r="J20" s="69"/>
      <c r="K20" s="69">
        <v>3457</v>
      </c>
      <c r="L20" s="69"/>
      <c r="M20" s="115"/>
    </row>
    <row r="21" spans="1:13" ht="15.75">
      <c r="A21" s="67" t="s">
        <v>85</v>
      </c>
      <c r="B21" s="54" t="s">
        <v>86</v>
      </c>
      <c r="I21" s="68">
        <v>49276.89957</v>
      </c>
      <c r="J21" s="69"/>
      <c r="K21" s="69">
        <v>50012</v>
      </c>
      <c r="L21" s="69"/>
      <c r="M21" s="115"/>
    </row>
    <row r="22" spans="1:13" ht="15.75">
      <c r="A22" s="70"/>
      <c r="B22" s="71"/>
      <c r="C22" s="71"/>
      <c r="D22" s="71"/>
      <c r="E22" s="71"/>
      <c r="F22" s="71"/>
      <c r="G22" s="71"/>
      <c r="H22" s="71"/>
      <c r="I22" s="72">
        <v>216170.55759756002</v>
      </c>
      <c r="J22" s="73"/>
      <c r="K22" s="73">
        <v>203473</v>
      </c>
      <c r="L22" s="104"/>
      <c r="M22" s="115"/>
    </row>
    <row r="23" spans="1:13" ht="15.75">
      <c r="A23" s="67" t="s">
        <v>87</v>
      </c>
      <c r="B23" s="54" t="s">
        <v>88</v>
      </c>
      <c r="I23" s="68"/>
      <c r="J23" s="69"/>
      <c r="K23" s="69"/>
      <c r="L23" s="69"/>
      <c r="M23" s="115"/>
    </row>
    <row r="24" spans="1:13" ht="15.75">
      <c r="A24" s="67"/>
      <c r="C24" s="54" t="s">
        <v>89</v>
      </c>
      <c r="I24" s="68">
        <v>37706.21055999999</v>
      </c>
      <c r="J24" s="69"/>
      <c r="K24" s="69">
        <v>38782</v>
      </c>
      <c r="L24" s="69"/>
      <c r="M24" s="115"/>
    </row>
    <row r="25" spans="3:13" ht="15.75">
      <c r="C25" s="54" t="s">
        <v>90</v>
      </c>
      <c r="I25" s="68">
        <v>33254.87596</v>
      </c>
      <c r="J25" s="69"/>
      <c r="K25" s="69">
        <v>35174</v>
      </c>
      <c r="L25" s="69"/>
      <c r="M25" s="115"/>
    </row>
    <row r="26" spans="3:13" ht="15.75">
      <c r="C26" s="54" t="s">
        <v>91</v>
      </c>
      <c r="I26" s="68">
        <v>50686.124330000006</v>
      </c>
      <c r="J26" s="69"/>
      <c r="K26" s="69">
        <v>48209</v>
      </c>
      <c r="L26" s="69"/>
      <c r="M26" s="115"/>
    </row>
    <row r="27" spans="3:13" ht="15.75">
      <c r="C27" s="54" t="s">
        <v>92</v>
      </c>
      <c r="I27" s="68">
        <v>2842.39542</v>
      </c>
      <c r="J27" s="69"/>
      <c r="K27" s="69">
        <v>1178</v>
      </c>
      <c r="L27" s="69"/>
      <c r="M27" s="115"/>
    </row>
    <row r="28" spans="3:13" ht="15.75">
      <c r="C28" s="54" t="s">
        <v>93</v>
      </c>
      <c r="I28" s="68">
        <v>5226.41784</v>
      </c>
      <c r="J28" s="69"/>
      <c r="K28" s="69">
        <v>7310</v>
      </c>
      <c r="L28" s="69"/>
      <c r="M28" s="115"/>
    </row>
    <row r="29" spans="3:13" ht="15.75">
      <c r="C29" s="54" t="s">
        <v>94</v>
      </c>
      <c r="I29" s="68">
        <v>25589.95721</v>
      </c>
      <c r="J29" s="69"/>
      <c r="K29" s="69">
        <v>26942</v>
      </c>
      <c r="L29" s="69"/>
      <c r="M29" s="115"/>
    </row>
    <row r="30" spans="9:13" ht="15.75">
      <c r="I30" s="68"/>
      <c r="J30" s="69"/>
      <c r="K30" s="69"/>
      <c r="L30" s="69"/>
      <c r="M30" s="115"/>
    </row>
    <row r="31" spans="1:13" ht="15.75">
      <c r="A31" s="71"/>
      <c r="B31" s="71"/>
      <c r="C31" s="71"/>
      <c r="D31" s="71"/>
      <c r="E31" s="71"/>
      <c r="F31" s="71"/>
      <c r="G31" s="71"/>
      <c r="H31" s="71"/>
      <c r="I31" s="72">
        <v>155304.98132</v>
      </c>
      <c r="J31" s="73"/>
      <c r="K31" s="73">
        <v>157595</v>
      </c>
      <c r="L31" s="104"/>
      <c r="M31" s="115"/>
    </row>
    <row r="32" spans="1:13" ht="15.75">
      <c r="A32" s="67" t="s">
        <v>95</v>
      </c>
      <c r="B32" s="54" t="s">
        <v>96</v>
      </c>
      <c r="I32" s="68"/>
      <c r="J32" s="69"/>
      <c r="K32" s="69"/>
      <c r="L32" s="69"/>
      <c r="M32" s="115"/>
    </row>
    <row r="33" spans="3:13" ht="15.75">
      <c r="C33" s="54" t="s">
        <v>97</v>
      </c>
      <c r="I33" s="68">
        <v>34331.11221</v>
      </c>
      <c r="J33" s="69"/>
      <c r="K33" s="69">
        <v>35733</v>
      </c>
      <c r="L33" s="69"/>
      <c r="M33" s="115"/>
    </row>
    <row r="34" spans="3:13" ht="15.75">
      <c r="C34" s="54" t="s">
        <v>98</v>
      </c>
      <c r="I34" s="68">
        <v>16324.850960000002</v>
      </c>
      <c r="J34" s="69"/>
      <c r="K34" s="69">
        <v>17991</v>
      </c>
      <c r="L34" s="69"/>
      <c r="M34" s="115"/>
    </row>
    <row r="35" spans="3:13" ht="15.75">
      <c r="C35" s="54" t="s">
        <v>99</v>
      </c>
      <c r="I35" s="68">
        <v>13616.755819999998</v>
      </c>
      <c r="J35" s="69"/>
      <c r="K35" s="69">
        <v>10705</v>
      </c>
      <c r="L35" s="69"/>
      <c r="M35" s="115"/>
    </row>
    <row r="36" spans="3:13" ht="15.75">
      <c r="C36" s="54" t="s">
        <v>100</v>
      </c>
      <c r="I36" s="68">
        <v>2163.7348586000007</v>
      </c>
      <c r="J36" s="69"/>
      <c r="K36" s="69">
        <v>1793</v>
      </c>
      <c r="L36" s="69"/>
      <c r="M36" s="115"/>
    </row>
    <row r="37" spans="3:13" ht="15.75">
      <c r="C37" s="54" t="s">
        <v>101</v>
      </c>
      <c r="I37" s="68">
        <v>3178.477</v>
      </c>
      <c r="J37" s="69"/>
      <c r="K37" s="69">
        <v>3178</v>
      </c>
      <c r="L37" s="69"/>
      <c r="M37" s="115"/>
    </row>
    <row r="38" spans="9:13" ht="15.75">
      <c r="I38" s="68">
        <v>0</v>
      </c>
      <c r="J38" s="69"/>
      <c r="K38" s="69">
        <v>0</v>
      </c>
      <c r="L38" s="69"/>
      <c r="M38" s="115"/>
    </row>
    <row r="39" spans="1:13" ht="15.75">
      <c r="A39" s="71"/>
      <c r="B39" s="71"/>
      <c r="C39" s="71"/>
      <c r="D39" s="71"/>
      <c r="E39" s="71"/>
      <c r="F39" s="71"/>
      <c r="G39" s="71"/>
      <c r="H39" s="71"/>
      <c r="I39" s="72">
        <v>69614.93084860001</v>
      </c>
      <c r="J39" s="73"/>
      <c r="K39" s="73">
        <v>69400</v>
      </c>
      <c r="L39" s="104"/>
      <c r="M39" s="115"/>
    </row>
    <row r="40" spans="1:13" ht="15.75">
      <c r="A40" s="70" t="s">
        <v>102</v>
      </c>
      <c r="B40" s="71" t="s">
        <v>103</v>
      </c>
      <c r="C40" s="71"/>
      <c r="D40" s="71"/>
      <c r="E40" s="71"/>
      <c r="F40" s="71"/>
      <c r="G40" s="71"/>
      <c r="H40" s="71"/>
      <c r="I40" s="72">
        <v>85690.05047139998</v>
      </c>
      <c r="J40" s="73"/>
      <c r="K40" s="74">
        <v>88195</v>
      </c>
      <c r="L40" s="105"/>
      <c r="M40" s="115"/>
    </row>
    <row r="41" spans="1:13" ht="15" customHeight="1" thickBot="1">
      <c r="A41" s="75"/>
      <c r="B41" s="75"/>
      <c r="C41" s="75"/>
      <c r="D41" s="75"/>
      <c r="E41" s="75"/>
      <c r="F41" s="75"/>
      <c r="G41" s="75"/>
      <c r="H41" s="75"/>
      <c r="I41" s="76">
        <v>301860.60806896</v>
      </c>
      <c r="J41" s="77"/>
      <c r="K41" s="78">
        <v>291668</v>
      </c>
      <c r="L41" s="82"/>
      <c r="M41" s="115"/>
    </row>
    <row r="42" spans="1:13" ht="15" customHeight="1">
      <c r="A42" s="79"/>
      <c r="B42" s="79"/>
      <c r="C42" s="79"/>
      <c r="D42" s="79"/>
      <c r="E42" s="79"/>
      <c r="F42" s="79"/>
      <c r="G42" s="79"/>
      <c r="H42" s="79"/>
      <c r="I42" s="80"/>
      <c r="J42" s="81"/>
      <c r="K42" s="82"/>
      <c r="L42" s="82"/>
      <c r="M42" s="115"/>
    </row>
    <row r="43" spans="1:13" ht="15.75">
      <c r="A43" s="67" t="s">
        <v>104</v>
      </c>
      <c r="B43" s="54" t="s">
        <v>105</v>
      </c>
      <c r="I43" s="68"/>
      <c r="J43" s="69"/>
      <c r="K43" s="69"/>
      <c r="L43" s="69"/>
      <c r="M43" s="115"/>
    </row>
    <row r="44" spans="2:13" ht="15.75">
      <c r="B44" s="54" t="s">
        <v>106</v>
      </c>
      <c r="I44" s="68">
        <v>61920.4</v>
      </c>
      <c r="J44" s="69"/>
      <c r="K44" s="69">
        <v>61778</v>
      </c>
      <c r="L44" s="69"/>
      <c r="M44" s="115"/>
    </row>
    <row r="45" spans="2:13" ht="15.75">
      <c r="B45" s="54" t="s">
        <v>118</v>
      </c>
      <c r="I45" s="68">
        <v>6827.368</v>
      </c>
      <c r="J45" s="69"/>
      <c r="K45" s="69">
        <v>6674</v>
      </c>
      <c r="L45" s="69"/>
      <c r="M45" s="115"/>
    </row>
    <row r="46" spans="2:13" ht="15.75">
      <c r="B46" s="54" t="s">
        <v>107</v>
      </c>
      <c r="I46" s="68"/>
      <c r="J46" s="69"/>
      <c r="K46" s="69"/>
      <c r="L46" s="69"/>
      <c r="M46" s="115"/>
    </row>
    <row r="47" spans="3:13" ht="15.75">
      <c r="C47" s="54" t="s">
        <v>119</v>
      </c>
      <c r="I47" s="68">
        <v>671</v>
      </c>
      <c r="J47" s="69"/>
      <c r="K47" s="69">
        <v>671</v>
      </c>
      <c r="L47" s="69"/>
      <c r="M47" s="115"/>
    </row>
    <row r="48" spans="3:13" ht="15.75">
      <c r="C48" s="54" t="s">
        <v>108</v>
      </c>
      <c r="I48" s="68">
        <v>89736.1778087624</v>
      </c>
      <c r="J48" s="69"/>
      <c r="K48" s="69">
        <v>86512</v>
      </c>
      <c r="L48" s="69"/>
      <c r="M48" s="115"/>
    </row>
    <row r="49" spans="3:13" ht="15.75">
      <c r="C49" s="54" t="s">
        <v>120</v>
      </c>
      <c r="I49" s="68">
        <v>22405</v>
      </c>
      <c r="J49" s="69"/>
      <c r="K49" s="69">
        <v>22405</v>
      </c>
      <c r="L49" s="69"/>
      <c r="M49" s="115"/>
    </row>
    <row r="50" spans="3:13" ht="15.75">
      <c r="C50" s="54" t="s">
        <v>121</v>
      </c>
      <c r="I50" s="68">
        <v>6242.3416499999985</v>
      </c>
      <c r="J50" s="69"/>
      <c r="K50" s="69">
        <v>5413</v>
      </c>
      <c r="L50" s="69"/>
      <c r="M50" s="115"/>
    </row>
    <row r="51" spans="1:13" ht="15.75">
      <c r="A51" s="61"/>
      <c r="B51" s="61"/>
      <c r="C51" s="61" t="s">
        <v>109</v>
      </c>
      <c r="D51" s="61"/>
      <c r="E51" s="61"/>
      <c r="F51" s="61"/>
      <c r="G51" s="61"/>
      <c r="H51" s="106"/>
      <c r="I51" s="83">
        <v>-386.82765</v>
      </c>
      <c r="J51" s="84"/>
      <c r="K51" s="84">
        <v>-387</v>
      </c>
      <c r="L51" s="104"/>
      <c r="M51" s="115"/>
    </row>
    <row r="52" spans="9:13" ht="15.75">
      <c r="I52" s="68">
        <v>187414.4598087624</v>
      </c>
      <c r="J52" s="69"/>
      <c r="K52" s="69">
        <v>183066</v>
      </c>
      <c r="L52" s="69"/>
      <c r="M52" s="115"/>
    </row>
    <row r="53" spans="1:13" ht="15.75">
      <c r="A53" s="67" t="s">
        <v>110</v>
      </c>
      <c r="B53" s="54" t="s">
        <v>111</v>
      </c>
      <c r="I53" s="68">
        <v>60015.975460197566</v>
      </c>
      <c r="J53" s="69"/>
      <c r="K53" s="69">
        <v>58231</v>
      </c>
      <c r="L53" s="69"/>
      <c r="M53" s="115"/>
    </row>
    <row r="54" spans="1:13" ht="15.75">
      <c r="A54" s="67" t="s">
        <v>112</v>
      </c>
      <c r="B54" s="54" t="s">
        <v>113</v>
      </c>
      <c r="I54" s="68">
        <v>49446.59205</v>
      </c>
      <c r="J54" s="69"/>
      <c r="K54" s="69">
        <v>45514</v>
      </c>
      <c r="L54" s="69"/>
      <c r="M54" s="115"/>
    </row>
    <row r="55" spans="1:13" ht="15.75">
      <c r="A55" s="67" t="s">
        <v>114</v>
      </c>
      <c r="B55" s="54" t="s">
        <v>115</v>
      </c>
      <c r="I55" s="68">
        <v>4983.58</v>
      </c>
      <c r="J55" s="69"/>
      <c r="K55" s="69">
        <v>4857</v>
      </c>
      <c r="L55" s="69"/>
      <c r="M55" s="115"/>
    </row>
    <row r="56" spans="1:13" ht="16.5" thickBot="1">
      <c r="A56" s="85"/>
      <c r="B56" s="75"/>
      <c r="C56" s="75"/>
      <c r="D56" s="75"/>
      <c r="E56" s="75"/>
      <c r="F56" s="75"/>
      <c r="G56" s="75"/>
      <c r="H56" s="86"/>
      <c r="I56" s="76">
        <v>301860.60731895996</v>
      </c>
      <c r="J56" s="77"/>
      <c r="K56" s="78">
        <v>291668</v>
      </c>
      <c r="L56" s="82"/>
      <c r="M56" s="115"/>
    </row>
    <row r="57" spans="1:12" ht="15.75">
      <c r="A57" s="67"/>
      <c r="H57" s="87"/>
      <c r="I57" s="80"/>
      <c r="J57" s="81"/>
      <c r="K57" s="81"/>
      <c r="L57" s="81"/>
    </row>
    <row r="58" spans="1:12" ht="16.5" thickBot="1">
      <c r="A58" s="88" t="s">
        <v>116</v>
      </c>
      <c r="B58" s="89" t="s">
        <v>117</v>
      </c>
      <c r="C58" s="89"/>
      <c r="D58" s="89"/>
      <c r="E58" s="89"/>
      <c r="F58" s="89"/>
      <c r="G58" s="89"/>
      <c r="H58" s="89"/>
      <c r="I58" s="90">
        <v>2.976419543585114</v>
      </c>
      <c r="J58" s="91"/>
      <c r="K58" s="92">
        <v>2.9158251891295173</v>
      </c>
      <c r="L58" s="107"/>
    </row>
  </sheetData>
  <printOptions/>
  <pageMargins left="0.75" right="0.75" top="1" bottom="1" header="0.5" footer="0.5"/>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4:N139"/>
  <sheetViews>
    <sheetView workbookViewId="0" topLeftCell="E1">
      <selection activeCell="L3" sqref="L3"/>
    </sheetView>
  </sheetViews>
  <sheetFormatPr defaultColWidth="9.00390625" defaultRowHeight="14.25"/>
  <cols>
    <col min="1" max="1" width="3.375" style="4" customWidth="1"/>
    <col min="2" max="2" width="3.125" style="4" customWidth="1"/>
    <col min="3" max="3" width="5.00390625" style="4" customWidth="1"/>
    <col min="4" max="4" width="7.875" style="4" customWidth="1"/>
    <col min="5" max="5" width="19.125" style="4" customWidth="1"/>
    <col min="6" max="6" width="5.25390625" style="4" customWidth="1"/>
    <col min="7" max="7" width="1.00390625" style="4" customWidth="1"/>
    <col min="8" max="8" width="12.00390625" style="4" customWidth="1"/>
    <col min="9" max="9" width="1.00390625" style="4" customWidth="1"/>
    <col min="10" max="10" width="12.00390625" style="4" customWidth="1"/>
    <col min="11" max="11" width="1.00390625" style="4" customWidth="1"/>
    <col min="12" max="12" width="12.00390625" style="4" customWidth="1"/>
    <col min="13" max="13" width="1.00390625" style="4" customWidth="1"/>
    <col min="14" max="14" width="12.00390625" style="4" customWidth="1"/>
    <col min="15" max="16384" width="9.00390625" style="4" customWidth="1"/>
  </cols>
  <sheetData>
    <row r="1" ht="15.75"/>
    <row r="2" ht="15.75"/>
    <row r="3" ht="15.75"/>
    <row r="4" spans="1:14" ht="15.75">
      <c r="A4" s="1" t="s">
        <v>70</v>
      </c>
      <c r="B4" s="2"/>
      <c r="C4" s="2"/>
      <c r="D4" s="2"/>
      <c r="E4" s="3"/>
      <c r="F4" s="3"/>
      <c r="G4" s="3"/>
      <c r="H4" s="3"/>
      <c r="I4" s="3"/>
      <c r="J4" s="3"/>
      <c r="K4" s="3"/>
      <c r="L4" s="3"/>
      <c r="M4" s="3"/>
      <c r="N4" s="3"/>
    </row>
    <row r="5" spans="1:14" ht="15.75">
      <c r="A5" s="3" t="s">
        <v>0</v>
      </c>
      <c r="B5" s="3"/>
      <c r="C5" s="3"/>
      <c r="D5" s="3"/>
      <c r="E5" s="3"/>
      <c r="F5" s="3"/>
      <c r="G5" s="3"/>
      <c r="H5" s="3"/>
      <c r="I5" s="3"/>
      <c r="J5" s="3"/>
      <c r="K5" s="3"/>
      <c r="L5" s="3"/>
      <c r="M5" s="3"/>
      <c r="N5" s="3"/>
    </row>
    <row r="6" ht="7.5" customHeight="1"/>
    <row r="7" spans="1:14" ht="15.75">
      <c r="A7" s="5" t="s">
        <v>1</v>
      </c>
      <c r="B7" s="3"/>
      <c r="C7" s="3"/>
      <c r="D7" s="3"/>
      <c r="E7" s="3"/>
      <c r="F7" s="3"/>
      <c r="G7" s="3"/>
      <c r="H7" s="3"/>
      <c r="I7" s="3"/>
      <c r="J7" s="3"/>
      <c r="K7" s="3"/>
      <c r="L7" s="3"/>
      <c r="M7" s="3"/>
      <c r="N7" s="3"/>
    </row>
    <row r="8" ht="7.5" customHeight="1"/>
    <row r="9" spans="1:14" ht="15.75">
      <c r="A9" s="3" t="s">
        <v>122</v>
      </c>
      <c r="B9" s="3"/>
      <c r="C9" s="3"/>
      <c r="D9" s="3"/>
      <c r="E9" s="3"/>
      <c r="F9" s="3"/>
      <c r="G9" s="3"/>
      <c r="H9" s="3"/>
      <c r="I9" s="3"/>
      <c r="J9" s="3"/>
      <c r="K9" s="3"/>
      <c r="L9" s="3"/>
      <c r="M9" s="3"/>
      <c r="N9" s="3"/>
    </row>
    <row r="10" spans="1:14" ht="15.75">
      <c r="A10" s="3" t="s">
        <v>2</v>
      </c>
      <c r="B10" s="3"/>
      <c r="C10" s="3"/>
      <c r="D10" s="3"/>
      <c r="E10" s="3"/>
      <c r="F10" s="3"/>
      <c r="G10" s="3"/>
      <c r="H10" s="3"/>
      <c r="I10" s="3"/>
      <c r="J10" s="3"/>
      <c r="K10" s="3"/>
      <c r="L10" s="3"/>
      <c r="M10" s="3"/>
      <c r="N10" s="3"/>
    </row>
    <row r="11" ht="7.5" customHeight="1"/>
    <row r="12" spans="1:14" ht="16.5" customHeight="1">
      <c r="A12" s="5" t="s">
        <v>3</v>
      </c>
      <c r="B12" s="3"/>
      <c r="C12" s="3"/>
      <c r="D12" s="3"/>
      <c r="E12" s="3"/>
      <c r="F12" s="3"/>
      <c r="G12" s="3"/>
      <c r="H12" s="3"/>
      <c r="I12" s="3"/>
      <c r="J12" s="3"/>
      <c r="K12" s="3"/>
      <c r="L12" s="3"/>
      <c r="M12" s="3"/>
      <c r="N12" s="3"/>
    </row>
    <row r="13" ht="7.5" customHeight="1"/>
    <row r="14" spans="6:14" ht="13.5" customHeight="1">
      <c r="F14" s="6"/>
      <c r="G14" s="6"/>
      <c r="H14" s="7" t="s">
        <v>4</v>
      </c>
      <c r="I14" s="8"/>
      <c r="J14" s="9"/>
      <c r="K14" s="10"/>
      <c r="L14" s="7" t="s">
        <v>5</v>
      </c>
      <c r="M14" s="8"/>
      <c r="N14" s="9"/>
    </row>
    <row r="15" spans="6:14" ht="13.5" customHeight="1">
      <c r="F15" s="6"/>
      <c r="G15" s="6"/>
      <c r="H15" s="11" t="s">
        <v>6</v>
      </c>
      <c r="I15" s="12"/>
      <c r="J15" s="10" t="s">
        <v>7</v>
      </c>
      <c r="K15" s="13"/>
      <c r="L15" s="11" t="s">
        <v>6</v>
      </c>
      <c r="M15" s="14"/>
      <c r="N15" s="10" t="s">
        <v>7</v>
      </c>
    </row>
    <row r="16" spans="6:14" ht="13.5" customHeight="1">
      <c r="F16" s="6"/>
      <c r="G16" s="6"/>
      <c r="H16" s="11" t="s">
        <v>8</v>
      </c>
      <c r="I16" s="12"/>
      <c r="J16" s="10" t="s">
        <v>9</v>
      </c>
      <c r="K16" s="14"/>
      <c r="L16" s="11" t="s">
        <v>8</v>
      </c>
      <c r="M16" s="14"/>
      <c r="N16" s="10" t="s">
        <v>9</v>
      </c>
    </row>
    <row r="17" spans="6:14" ht="13.5" customHeight="1">
      <c r="F17" s="6"/>
      <c r="G17" s="6"/>
      <c r="H17" s="11" t="s">
        <v>10</v>
      </c>
      <c r="I17" s="10"/>
      <c r="J17" s="10" t="s">
        <v>11</v>
      </c>
      <c r="K17" s="14"/>
      <c r="L17" s="11" t="s">
        <v>12</v>
      </c>
      <c r="M17" s="14"/>
      <c r="N17" s="10" t="s">
        <v>13</v>
      </c>
    </row>
    <row r="18" spans="6:14" ht="13.5" customHeight="1">
      <c r="F18" s="6"/>
      <c r="G18" s="6"/>
      <c r="H18" s="11"/>
      <c r="I18" s="10"/>
      <c r="J18" s="10"/>
      <c r="K18" s="14"/>
      <c r="L18" s="11"/>
      <c r="M18" s="14"/>
      <c r="N18" s="10"/>
    </row>
    <row r="19" spans="1:14" ht="13.5" customHeight="1">
      <c r="A19" s="15"/>
      <c r="B19" s="15"/>
      <c r="C19" s="15"/>
      <c r="D19" s="15"/>
      <c r="E19" s="15"/>
      <c r="F19" s="16"/>
      <c r="G19" s="17"/>
      <c r="H19" s="93">
        <v>36830</v>
      </c>
      <c r="I19" s="94"/>
      <c r="J19" s="108">
        <v>36464</v>
      </c>
      <c r="K19" s="95"/>
      <c r="L19" s="93">
        <v>36830</v>
      </c>
      <c r="M19" s="18"/>
      <c r="N19" s="96">
        <v>36464</v>
      </c>
    </row>
    <row r="20" spans="6:14" ht="13.5" customHeight="1">
      <c r="F20" s="6"/>
      <c r="G20" s="6"/>
      <c r="H20" s="19" t="s">
        <v>14</v>
      </c>
      <c r="I20" s="10"/>
      <c r="J20" s="10" t="s">
        <v>14</v>
      </c>
      <c r="K20" s="13"/>
      <c r="L20" s="19" t="s">
        <v>14</v>
      </c>
      <c r="M20" s="13"/>
      <c r="N20" s="10" t="s">
        <v>14</v>
      </c>
    </row>
    <row r="21" spans="8:12" ht="9" customHeight="1">
      <c r="H21" s="20"/>
      <c r="J21" s="21"/>
      <c r="L21" s="20"/>
    </row>
    <row r="22" spans="1:14" ht="15.75">
      <c r="A22" s="22" t="s">
        <v>15</v>
      </c>
      <c r="B22" s="15" t="s">
        <v>16</v>
      </c>
      <c r="C22" s="15" t="s">
        <v>17</v>
      </c>
      <c r="D22" s="15"/>
      <c r="E22" s="15"/>
      <c r="F22" s="15"/>
      <c r="G22" s="15"/>
      <c r="H22" s="23">
        <v>47801.41503149999</v>
      </c>
      <c r="I22" s="15"/>
      <c r="J22" s="27">
        <v>40543</v>
      </c>
      <c r="K22" s="15"/>
      <c r="L22" s="23">
        <v>47801.41503149999</v>
      </c>
      <c r="M22" s="15"/>
      <c r="N22" s="24">
        <v>40543</v>
      </c>
    </row>
    <row r="23" spans="2:14" ht="15.75">
      <c r="B23" s="4" t="s">
        <v>18</v>
      </c>
      <c r="C23" s="4" t="s">
        <v>19</v>
      </c>
      <c r="H23" s="25">
        <v>34.208</v>
      </c>
      <c r="J23" s="26">
        <v>51</v>
      </c>
      <c r="L23" s="25">
        <v>34.208</v>
      </c>
      <c r="N23" s="26">
        <v>51</v>
      </c>
    </row>
    <row r="24" spans="1:14" ht="15.75">
      <c r="A24" s="15"/>
      <c r="B24" s="15" t="s">
        <v>20</v>
      </c>
      <c r="C24" s="15" t="s">
        <v>21</v>
      </c>
      <c r="D24" s="15"/>
      <c r="E24" s="15"/>
      <c r="F24" s="15"/>
      <c r="G24" s="15"/>
      <c r="H24" s="23">
        <v>726.7510500000001</v>
      </c>
      <c r="I24" s="15"/>
      <c r="J24" s="27">
        <v>506</v>
      </c>
      <c r="K24" s="15"/>
      <c r="L24" s="23">
        <v>726.7510500000001</v>
      </c>
      <c r="M24" s="15"/>
      <c r="N24" s="27">
        <v>506</v>
      </c>
    </row>
    <row r="25" spans="8:14" ht="9" customHeight="1">
      <c r="H25" s="25"/>
      <c r="J25" s="26"/>
      <c r="L25" s="25">
        <v>0</v>
      </c>
      <c r="N25" s="26"/>
    </row>
    <row r="26" spans="1:14" ht="15.75">
      <c r="A26" s="28" t="s">
        <v>22</v>
      </c>
      <c r="B26" s="4" t="s">
        <v>16</v>
      </c>
      <c r="C26" s="4" t="s">
        <v>23</v>
      </c>
      <c r="H26" s="25"/>
      <c r="J26" s="26"/>
      <c r="L26" s="25"/>
      <c r="N26" s="26"/>
    </row>
    <row r="27" spans="3:14" ht="15.75">
      <c r="C27" s="4" t="s">
        <v>24</v>
      </c>
      <c r="H27" s="25"/>
      <c r="J27" s="26"/>
      <c r="L27" s="25"/>
      <c r="N27" s="26"/>
    </row>
    <row r="28" spans="3:14" ht="15.75">
      <c r="C28" s="4" t="s">
        <v>25</v>
      </c>
      <c r="H28" s="25"/>
      <c r="J28" s="26"/>
      <c r="L28" s="25"/>
      <c r="N28" s="26"/>
    </row>
    <row r="29" spans="3:14" ht="15.75">
      <c r="C29" s="4" t="s">
        <v>26</v>
      </c>
      <c r="H29" s="25"/>
      <c r="J29" s="26"/>
      <c r="L29" s="25"/>
      <c r="N29" s="26"/>
    </row>
    <row r="30" spans="1:14" ht="15.75">
      <c r="A30" s="15"/>
      <c r="B30" s="15"/>
      <c r="C30" s="15" t="s">
        <v>27</v>
      </c>
      <c r="D30" s="15"/>
      <c r="E30" s="15"/>
      <c r="F30" s="15"/>
      <c r="G30" s="15"/>
      <c r="H30" s="23">
        <v>5562.386369999998</v>
      </c>
      <c r="I30" s="15"/>
      <c r="J30" s="24">
        <v>4582</v>
      </c>
      <c r="K30" s="15"/>
      <c r="L30" s="23">
        <v>5562.386369999998</v>
      </c>
      <c r="M30" s="15"/>
      <c r="N30" s="24">
        <v>4582</v>
      </c>
    </row>
    <row r="31" spans="1:14" ht="15.75">
      <c r="A31" s="29"/>
      <c r="B31" s="29" t="s">
        <v>18</v>
      </c>
      <c r="C31" s="29" t="s">
        <v>28</v>
      </c>
      <c r="D31" s="29"/>
      <c r="E31" s="29"/>
      <c r="F31" s="29"/>
      <c r="G31" s="29"/>
      <c r="H31" s="30">
        <v>856.3384700000001</v>
      </c>
      <c r="I31" s="29"/>
      <c r="J31" s="31">
        <v>696</v>
      </c>
      <c r="K31" s="29"/>
      <c r="L31" s="30">
        <v>856.3384700000001</v>
      </c>
      <c r="M31" s="29"/>
      <c r="N31" s="31">
        <v>696</v>
      </c>
    </row>
    <row r="32" spans="1:14" ht="15.75">
      <c r="A32" s="29"/>
      <c r="B32" s="29" t="s">
        <v>20</v>
      </c>
      <c r="C32" s="29" t="s">
        <v>29</v>
      </c>
      <c r="D32" s="29"/>
      <c r="E32" s="29"/>
      <c r="F32" s="29"/>
      <c r="G32" s="29"/>
      <c r="H32" s="30">
        <v>2430.57304</v>
      </c>
      <c r="I32" s="29"/>
      <c r="J32" s="31">
        <v>2054</v>
      </c>
      <c r="K32" s="29"/>
      <c r="L32" s="30">
        <v>2430.57304</v>
      </c>
      <c r="M32" s="29"/>
      <c r="N32" s="31">
        <v>2054</v>
      </c>
    </row>
    <row r="33" spans="1:14" ht="15.75">
      <c r="A33" s="29"/>
      <c r="B33" s="29" t="s">
        <v>30</v>
      </c>
      <c r="C33" s="29" t="s">
        <v>31</v>
      </c>
      <c r="D33" s="29"/>
      <c r="E33" s="29"/>
      <c r="F33" s="29"/>
      <c r="G33" s="29"/>
      <c r="H33" s="30">
        <v>3024.371992</v>
      </c>
      <c r="I33" s="29"/>
      <c r="J33" s="31">
        <v>-5</v>
      </c>
      <c r="K33" s="29"/>
      <c r="L33" s="30">
        <v>3024.371992</v>
      </c>
      <c r="M33" s="29"/>
      <c r="N33" s="31">
        <v>-5</v>
      </c>
    </row>
    <row r="34" spans="8:14" ht="9" customHeight="1">
      <c r="H34" s="25"/>
      <c r="J34" s="26"/>
      <c r="L34" s="25"/>
      <c r="N34" s="26"/>
    </row>
    <row r="35" spans="2:14" ht="15.75">
      <c r="B35" s="4" t="s">
        <v>32</v>
      </c>
      <c r="C35" s="4" t="s">
        <v>33</v>
      </c>
      <c r="F35" s="32"/>
      <c r="H35" s="33"/>
      <c r="J35" s="26"/>
      <c r="L35" s="33"/>
      <c r="N35" s="26"/>
    </row>
    <row r="36" spans="3:14" ht="15.75">
      <c r="C36" s="4" t="s">
        <v>34</v>
      </c>
      <c r="H36" s="20"/>
      <c r="J36" s="26"/>
      <c r="L36" s="20"/>
      <c r="N36" s="26"/>
    </row>
    <row r="37" spans="3:14" ht="15.75">
      <c r="C37" s="4" t="s">
        <v>35</v>
      </c>
      <c r="H37" s="20"/>
      <c r="J37" s="26"/>
      <c r="L37" s="20"/>
      <c r="N37" s="26"/>
    </row>
    <row r="38" spans="3:14" ht="15.75">
      <c r="C38" s="4" t="s">
        <v>36</v>
      </c>
      <c r="H38" s="20"/>
      <c r="J38" s="26"/>
      <c r="L38" s="20"/>
      <c r="N38" s="26"/>
    </row>
    <row r="39" spans="1:14" ht="15.75">
      <c r="A39" s="15"/>
      <c r="B39" s="15"/>
      <c r="C39" s="15" t="s">
        <v>37</v>
      </c>
      <c r="D39" s="15"/>
      <c r="E39" s="15"/>
      <c r="F39" s="15"/>
      <c r="G39" s="15"/>
      <c r="H39" s="34">
        <v>5298.846851999997</v>
      </c>
      <c r="I39" s="15"/>
      <c r="J39" s="97">
        <v>1827</v>
      </c>
      <c r="K39" s="15"/>
      <c r="L39" s="34">
        <v>5298.846851999997</v>
      </c>
      <c r="M39" s="15"/>
      <c r="N39" s="97">
        <v>1827</v>
      </c>
    </row>
    <row r="40" spans="1:14" ht="15.75">
      <c r="A40" s="29"/>
      <c r="B40" s="29" t="s">
        <v>38</v>
      </c>
      <c r="C40" s="29" t="s">
        <v>39</v>
      </c>
      <c r="D40" s="29"/>
      <c r="E40" s="29"/>
      <c r="F40" s="29"/>
      <c r="G40" s="29"/>
      <c r="H40" s="30">
        <v>-300.20645744</v>
      </c>
      <c r="I40" s="29"/>
      <c r="J40" s="98">
        <v>342</v>
      </c>
      <c r="K40" s="29"/>
      <c r="L40" s="30">
        <v>-300.20645744</v>
      </c>
      <c r="M40" s="29"/>
      <c r="N40" s="98">
        <v>342</v>
      </c>
    </row>
    <row r="41" spans="2:14" ht="15.75">
      <c r="B41" s="4" t="s">
        <v>40</v>
      </c>
      <c r="C41" s="4" t="s">
        <v>41</v>
      </c>
      <c r="H41" s="20"/>
      <c r="J41" s="101"/>
      <c r="L41" s="20"/>
      <c r="N41" s="99"/>
    </row>
    <row r="42" spans="1:14" ht="15.75">
      <c r="A42" s="15"/>
      <c r="B42" s="15"/>
      <c r="C42" s="15" t="s">
        <v>42</v>
      </c>
      <c r="D42" s="15"/>
      <c r="E42" s="15"/>
      <c r="F42" s="15"/>
      <c r="G42" s="15"/>
      <c r="H42" s="23">
        <v>4998.640394559997</v>
      </c>
      <c r="I42" s="15"/>
      <c r="J42" s="100">
        <v>2169</v>
      </c>
      <c r="K42" s="15"/>
      <c r="L42" s="23">
        <v>4998.640394559997</v>
      </c>
      <c r="M42" s="15"/>
      <c r="N42" s="100">
        <v>2169</v>
      </c>
    </row>
    <row r="43" spans="1:14" ht="15.75">
      <c r="A43" s="29"/>
      <c r="B43" s="29" t="s">
        <v>43</v>
      </c>
      <c r="C43" s="29" t="s">
        <v>44</v>
      </c>
      <c r="D43" s="29"/>
      <c r="E43" s="29"/>
      <c r="F43" s="29"/>
      <c r="G43" s="29"/>
      <c r="H43" s="30">
        <v>-1074.9682956000008</v>
      </c>
      <c r="I43" s="29"/>
      <c r="J43" s="98">
        <v>-524</v>
      </c>
      <c r="K43" s="29"/>
      <c r="L43" s="30">
        <v>-1074.9682956000008</v>
      </c>
      <c r="M43" s="29"/>
      <c r="N43" s="98">
        <v>-524</v>
      </c>
    </row>
    <row r="44" spans="2:14" ht="15.75">
      <c r="B44" s="4" t="s">
        <v>45</v>
      </c>
      <c r="C44" s="4" t="s">
        <v>46</v>
      </c>
      <c r="H44" s="25"/>
      <c r="J44" s="101"/>
      <c r="L44" s="25"/>
      <c r="N44" s="99"/>
    </row>
    <row r="45" spans="4:14" ht="15.75">
      <c r="D45" s="4" t="s">
        <v>47</v>
      </c>
      <c r="H45" s="25">
        <v>3923.672098959996</v>
      </c>
      <c r="J45" s="101">
        <v>1645</v>
      </c>
      <c r="L45" s="25">
        <v>3923.672098959996</v>
      </c>
      <c r="N45" s="101">
        <v>1645</v>
      </c>
    </row>
    <row r="46" spans="1:14" ht="15.75">
      <c r="A46" s="15"/>
      <c r="B46" s="15"/>
      <c r="C46" s="15" t="s">
        <v>48</v>
      </c>
      <c r="D46" s="15"/>
      <c r="E46" s="15"/>
      <c r="F46" s="15"/>
      <c r="G46" s="15"/>
      <c r="H46" s="23">
        <v>700.0074601975733</v>
      </c>
      <c r="I46" s="15"/>
      <c r="J46" s="100">
        <v>242</v>
      </c>
      <c r="K46" s="15"/>
      <c r="L46" s="23">
        <v>700.0074601975733</v>
      </c>
      <c r="M46" s="15"/>
      <c r="N46" s="100">
        <v>242</v>
      </c>
    </row>
    <row r="47" spans="2:14" ht="15.75">
      <c r="B47" s="4" t="s">
        <v>49</v>
      </c>
      <c r="C47" s="4" t="s">
        <v>50</v>
      </c>
      <c r="H47" s="25"/>
      <c r="J47" s="99"/>
      <c r="L47" s="25"/>
      <c r="N47" s="99"/>
    </row>
    <row r="48" spans="1:14" ht="15.75">
      <c r="A48" s="15"/>
      <c r="B48" s="15"/>
      <c r="C48" s="15" t="s">
        <v>51</v>
      </c>
      <c r="D48" s="15"/>
      <c r="E48" s="15"/>
      <c r="F48" s="15"/>
      <c r="G48" s="15"/>
      <c r="H48" s="23">
        <v>3223.664638762423</v>
      </c>
      <c r="I48" s="15"/>
      <c r="J48" s="100">
        <v>1402</v>
      </c>
      <c r="K48" s="15"/>
      <c r="L48" s="23">
        <v>3223.664638762423</v>
      </c>
      <c r="M48" s="15"/>
      <c r="N48" s="100">
        <v>1402</v>
      </c>
    </row>
    <row r="49" spans="2:14" ht="15.75">
      <c r="B49" s="4" t="s">
        <v>52</v>
      </c>
      <c r="C49" s="4" t="s">
        <v>53</v>
      </c>
      <c r="H49" s="25">
        <v>0</v>
      </c>
      <c r="J49" s="26">
        <v>0</v>
      </c>
      <c r="L49" s="25">
        <v>0</v>
      </c>
      <c r="N49" s="26">
        <v>0</v>
      </c>
    </row>
    <row r="50" spans="3:14" ht="15.75">
      <c r="C50" s="4" t="s">
        <v>54</v>
      </c>
      <c r="H50" s="25">
        <v>0</v>
      </c>
      <c r="J50" s="26">
        <v>0</v>
      </c>
      <c r="L50" s="25">
        <v>0</v>
      </c>
      <c r="N50" s="26">
        <v>0</v>
      </c>
    </row>
    <row r="51" spans="3:14" ht="15.75">
      <c r="C51" s="4" t="s">
        <v>55</v>
      </c>
      <c r="H51" s="25"/>
      <c r="J51" s="26"/>
      <c r="L51" s="25"/>
      <c r="N51" s="26"/>
    </row>
    <row r="52" spans="1:14" ht="15.75">
      <c r="A52" s="15"/>
      <c r="B52" s="15"/>
      <c r="C52" s="15"/>
      <c r="D52" s="15" t="s">
        <v>56</v>
      </c>
      <c r="E52" s="15"/>
      <c r="F52" s="15"/>
      <c r="G52" s="15"/>
      <c r="H52" s="23">
        <v>0</v>
      </c>
      <c r="I52" s="15"/>
      <c r="J52" s="27">
        <v>0</v>
      </c>
      <c r="K52" s="15"/>
      <c r="L52" s="23">
        <v>0</v>
      </c>
      <c r="M52" s="15"/>
      <c r="N52" s="27">
        <v>0</v>
      </c>
    </row>
    <row r="53" spans="2:14" ht="15.75">
      <c r="B53" s="4" t="s">
        <v>57</v>
      </c>
      <c r="C53" s="4" t="s">
        <v>58</v>
      </c>
      <c r="H53" s="25"/>
      <c r="J53" s="26"/>
      <c r="L53" s="25"/>
      <c r="N53" s="26"/>
    </row>
    <row r="54" spans="3:14" ht="15.75">
      <c r="C54" s="4" t="s">
        <v>59</v>
      </c>
      <c r="H54" s="25"/>
      <c r="J54" s="26"/>
      <c r="L54" s="25"/>
      <c r="N54" s="26"/>
    </row>
    <row r="55" spans="1:14" ht="16.5" thickBot="1">
      <c r="A55" s="35"/>
      <c r="B55" s="35"/>
      <c r="C55" s="35" t="s">
        <v>60</v>
      </c>
      <c r="D55" s="35"/>
      <c r="E55" s="35"/>
      <c r="F55" s="35"/>
      <c r="G55" s="35"/>
      <c r="H55" s="36">
        <v>3223.664638762423</v>
      </c>
      <c r="I55" s="35"/>
      <c r="J55" s="37">
        <v>1402</v>
      </c>
      <c r="K55" s="35"/>
      <c r="L55" s="36">
        <v>3223.664638762423</v>
      </c>
      <c r="M55" s="35"/>
      <c r="N55" s="37">
        <v>1402</v>
      </c>
    </row>
    <row r="56" spans="8:14" ht="9" customHeight="1">
      <c r="H56" s="25"/>
      <c r="J56" s="26"/>
      <c r="L56" s="25">
        <v>0</v>
      </c>
      <c r="N56" s="26"/>
    </row>
    <row r="57" spans="1:14" ht="15.75">
      <c r="A57" s="28" t="s">
        <v>61</v>
      </c>
      <c r="B57" s="4" t="s">
        <v>16</v>
      </c>
      <c r="C57" s="4" t="s">
        <v>62</v>
      </c>
      <c r="H57" s="25"/>
      <c r="J57" s="26"/>
      <c r="L57" s="25"/>
      <c r="N57" s="26"/>
    </row>
    <row r="58" spans="3:14" ht="15.75">
      <c r="C58" s="4" t="s">
        <v>63</v>
      </c>
      <c r="H58" s="25"/>
      <c r="J58" s="26"/>
      <c r="L58" s="25"/>
      <c r="N58" s="26"/>
    </row>
    <row r="59" spans="3:14" ht="15.75">
      <c r="C59" s="4" t="s">
        <v>64</v>
      </c>
      <c r="H59" s="25"/>
      <c r="J59" s="26"/>
      <c r="L59" s="25"/>
      <c r="N59" s="26"/>
    </row>
    <row r="60" spans="8:14" ht="9" customHeight="1">
      <c r="H60" s="25"/>
      <c r="J60" s="26"/>
      <c r="L60" s="25"/>
      <c r="N60" s="26"/>
    </row>
    <row r="61" spans="1:14" ht="15.75">
      <c r="A61" s="38"/>
      <c r="B61" s="38"/>
      <c r="C61" s="38" t="s">
        <v>65</v>
      </c>
      <c r="D61" s="38"/>
      <c r="E61" s="38"/>
      <c r="F61" s="38"/>
      <c r="G61" s="38"/>
      <c r="H61" s="39">
        <v>5.23</v>
      </c>
      <c r="I61" s="38"/>
      <c r="J61" s="40">
        <v>2.33</v>
      </c>
      <c r="K61" s="38">
        <v>0</v>
      </c>
      <c r="L61" s="39">
        <v>5.23</v>
      </c>
      <c r="M61" s="38"/>
      <c r="N61" s="40">
        <v>2.33</v>
      </c>
    </row>
    <row r="62" spans="3:14" ht="15.75">
      <c r="C62" s="4" t="s">
        <v>66</v>
      </c>
      <c r="H62" s="25"/>
      <c r="J62" s="109"/>
      <c r="L62" s="25"/>
      <c r="N62" s="109"/>
    </row>
    <row r="63" spans="1:14" ht="15.75">
      <c r="A63" s="15"/>
      <c r="B63" s="15"/>
      <c r="C63" s="15"/>
      <c r="D63" s="15" t="s">
        <v>67</v>
      </c>
      <c r="E63" s="15"/>
      <c r="F63" s="15"/>
      <c r="G63" s="15"/>
      <c r="H63" s="41">
        <v>4.64</v>
      </c>
      <c r="I63" s="15"/>
      <c r="J63" s="42">
        <v>2.57</v>
      </c>
      <c r="K63" s="15"/>
      <c r="L63" s="41">
        <v>4.64</v>
      </c>
      <c r="M63" s="15"/>
      <c r="N63" s="42">
        <v>2.57</v>
      </c>
    </row>
    <row r="64" spans="1:14" ht="15.75">
      <c r="A64" s="43">
        <v>4</v>
      </c>
      <c r="B64" s="29"/>
      <c r="C64" s="29" t="s">
        <v>117</v>
      </c>
      <c r="D64" s="29"/>
      <c r="E64" s="29"/>
      <c r="F64" s="44"/>
      <c r="G64" s="44"/>
      <c r="H64" s="45">
        <v>2.976419543585114</v>
      </c>
      <c r="I64" s="46"/>
      <c r="J64" s="110">
        <v>2.66</v>
      </c>
      <c r="K64" s="46"/>
      <c r="L64" s="45">
        <v>2.976419543585114</v>
      </c>
      <c r="M64" s="47"/>
      <c r="N64" s="48">
        <v>2.66</v>
      </c>
    </row>
    <row r="65" spans="1:14" ht="15.75">
      <c r="A65" s="49">
        <v>5</v>
      </c>
      <c r="B65" s="38" t="s">
        <v>16</v>
      </c>
      <c r="C65" s="38" t="s">
        <v>68</v>
      </c>
      <c r="D65" s="38"/>
      <c r="E65" s="38"/>
      <c r="F65" s="38"/>
      <c r="G65" s="38"/>
      <c r="H65" s="50">
        <v>0</v>
      </c>
      <c r="I65" s="38"/>
      <c r="J65" s="40">
        <v>0</v>
      </c>
      <c r="K65" s="38"/>
      <c r="L65" s="50">
        <v>0</v>
      </c>
      <c r="M65" s="38"/>
      <c r="N65" s="40">
        <v>0</v>
      </c>
    </row>
    <row r="66" spans="1:14" ht="16.5" thickBot="1">
      <c r="A66" s="51"/>
      <c r="B66" s="35" t="s">
        <v>18</v>
      </c>
      <c r="C66" s="35" t="s">
        <v>69</v>
      </c>
      <c r="D66" s="35"/>
      <c r="E66" s="35"/>
      <c r="F66" s="35"/>
      <c r="G66" s="35"/>
      <c r="H66" s="36">
        <v>0</v>
      </c>
      <c r="I66" s="35"/>
      <c r="J66" s="111">
        <v>0</v>
      </c>
      <c r="K66" s="35"/>
      <c r="L66" s="36">
        <v>0</v>
      </c>
      <c r="M66" s="35"/>
      <c r="N66" s="112">
        <v>0</v>
      </c>
    </row>
    <row r="67" spans="1:14" ht="15.75">
      <c r="A67" s="28"/>
      <c r="H67" s="26"/>
      <c r="J67" s="109"/>
      <c r="L67" s="26"/>
      <c r="N67" s="109"/>
    </row>
    <row r="68" spans="1:14" ht="15.75">
      <c r="A68" s="28"/>
      <c r="H68" s="26"/>
      <c r="J68" s="109"/>
      <c r="L68" s="26"/>
      <c r="N68" s="26"/>
    </row>
    <row r="69" spans="1:14" ht="15.75">
      <c r="A69" s="28"/>
      <c r="H69" s="26"/>
      <c r="J69" s="109"/>
      <c r="L69" s="26"/>
      <c r="N69" s="26"/>
    </row>
    <row r="70" spans="8:14" ht="15.75">
      <c r="H70" s="26"/>
      <c r="J70" s="21"/>
      <c r="L70" s="26"/>
      <c r="N70" s="26"/>
    </row>
    <row r="71" spans="8:14" ht="15.75">
      <c r="H71" s="26"/>
      <c r="J71" s="21"/>
      <c r="L71" s="26"/>
      <c r="N71" s="26"/>
    </row>
    <row r="72" spans="8:14" ht="15.75">
      <c r="H72" s="26"/>
      <c r="J72" s="21"/>
      <c r="L72" s="26"/>
      <c r="N72" s="26"/>
    </row>
    <row r="73" spans="8:14" ht="15.75">
      <c r="H73" s="26"/>
      <c r="J73" s="21"/>
      <c r="L73" s="26"/>
      <c r="N73" s="26"/>
    </row>
    <row r="74" spans="8:14" ht="15.75">
      <c r="H74" s="26"/>
      <c r="J74" s="21"/>
      <c r="L74" s="26"/>
      <c r="N74" s="26"/>
    </row>
    <row r="75" spans="8:14" ht="15.75">
      <c r="H75" s="26"/>
      <c r="J75" s="21"/>
      <c r="L75" s="26"/>
      <c r="N75" s="26"/>
    </row>
    <row r="76" spans="1:14" ht="15.75">
      <c r="A76" s="28"/>
      <c r="H76" s="26"/>
      <c r="J76" s="21"/>
      <c r="L76" s="26"/>
      <c r="N76" s="26"/>
    </row>
    <row r="77" spans="8:14" ht="15.75">
      <c r="H77" s="26"/>
      <c r="J77" s="21"/>
      <c r="L77" s="26"/>
      <c r="N77" s="26"/>
    </row>
    <row r="78" spans="8:14" ht="15.75">
      <c r="H78" s="26"/>
      <c r="J78" s="21"/>
      <c r="L78" s="26"/>
      <c r="N78" s="26"/>
    </row>
    <row r="79" spans="8:14" ht="15.75">
      <c r="H79" s="26"/>
      <c r="L79" s="26"/>
      <c r="N79" s="26"/>
    </row>
    <row r="80" spans="8:12" ht="15.75">
      <c r="H80" s="26"/>
      <c r="L80" s="26"/>
    </row>
    <row r="81" spans="8:12" ht="15.75">
      <c r="H81" s="26"/>
      <c r="L81" s="26"/>
    </row>
    <row r="82" spans="8:12" ht="15.75">
      <c r="H82" s="26"/>
      <c r="L82" s="26"/>
    </row>
    <row r="83" spans="1:12" ht="15.75">
      <c r="A83" s="28"/>
      <c r="H83" s="26"/>
      <c r="L83" s="26"/>
    </row>
    <row r="84" spans="8:12" ht="15.75">
      <c r="H84" s="26"/>
      <c r="L84" s="26"/>
    </row>
    <row r="85" spans="1:12" ht="15.75">
      <c r="A85" s="28"/>
      <c r="H85" s="26"/>
      <c r="L85" s="26"/>
    </row>
    <row r="86" spans="8:12" ht="15.75">
      <c r="H86" s="26"/>
      <c r="L86" s="26"/>
    </row>
    <row r="87" spans="8:12" ht="15.75">
      <c r="H87" s="26"/>
      <c r="L87" s="26"/>
    </row>
    <row r="88" spans="8:12" ht="15.75">
      <c r="H88" s="26"/>
      <c r="L88" s="26"/>
    </row>
    <row r="89" spans="8:12" ht="15.75">
      <c r="H89" s="26"/>
      <c r="L89" s="26"/>
    </row>
    <row r="90" spans="8:12" ht="15.75">
      <c r="H90" s="26"/>
      <c r="L90" s="26"/>
    </row>
    <row r="91" spans="8:12" ht="15.75">
      <c r="H91" s="26"/>
      <c r="L91" s="26"/>
    </row>
    <row r="92" spans="8:12" ht="15.75">
      <c r="H92" s="26"/>
      <c r="L92" s="26"/>
    </row>
    <row r="93" spans="8:12" ht="15.75">
      <c r="H93" s="26"/>
      <c r="L93" s="26"/>
    </row>
    <row r="94" spans="8:12" ht="15.75">
      <c r="H94" s="26"/>
      <c r="L94" s="26"/>
    </row>
    <row r="95" spans="8:12" ht="15.75">
      <c r="H95" s="26"/>
      <c r="L95" s="26"/>
    </row>
    <row r="96" spans="8:12" ht="15.75">
      <c r="H96" s="26"/>
      <c r="L96" s="26"/>
    </row>
    <row r="97" spans="8:12" ht="15.75">
      <c r="H97" s="26"/>
      <c r="L97" s="26"/>
    </row>
    <row r="98" spans="8:12" ht="15.75">
      <c r="H98" s="26"/>
      <c r="L98" s="26"/>
    </row>
    <row r="99" spans="8:12" ht="15.75">
      <c r="H99" s="26"/>
      <c r="L99" s="26"/>
    </row>
    <row r="100" spans="8:12" ht="15.75">
      <c r="H100" s="26"/>
      <c r="L100" s="26"/>
    </row>
    <row r="101" spans="1:12" ht="15.75">
      <c r="A101" s="28"/>
      <c r="H101" s="26"/>
      <c r="L101" s="26"/>
    </row>
    <row r="102" spans="1:12" ht="15.75">
      <c r="A102" s="28"/>
      <c r="H102" s="26"/>
      <c r="L102" s="26"/>
    </row>
    <row r="103" spans="1:12" ht="15.75">
      <c r="A103" s="28"/>
      <c r="H103" s="26"/>
      <c r="L103" s="26"/>
    </row>
    <row r="104" spans="8:12" ht="15.75">
      <c r="H104" s="26"/>
      <c r="L104" s="26"/>
    </row>
    <row r="105" spans="1:12" ht="15.75">
      <c r="A105" s="28"/>
      <c r="H105" s="26"/>
      <c r="L105" s="26"/>
    </row>
    <row r="106" spans="8:12" ht="15.75">
      <c r="H106" s="26"/>
      <c r="L106" s="26"/>
    </row>
    <row r="107" spans="8:12" ht="15.75">
      <c r="H107" s="26"/>
      <c r="L107" s="26"/>
    </row>
    <row r="108" spans="8:12" ht="15.75">
      <c r="H108" s="26"/>
      <c r="L108" s="26"/>
    </row>
    <row r="109" spans="8:12" ht="15.75">
      <c r="H109" s="26"/>
      <c r="L109" s="26"/>
    </row>
    <row r="110" spans="8:12" ht="15.75">
      <c r="H110" s="26"/>
      <c r="L110" s="26"/>
    </row>
    <row r="111" spans="8:12" ht="15.75">
      <c r="H111" s="26"/>
      <c r="L111" s="26"/>
    </row>
    <row r="112" spans="8:12" ht="15.75">
      <c r="H112" s="26"/>
      <c r="L112" s="26"/>
    </row>
    <row r="113" spans="8:12" ht="15.75">
      <c r="H113" s="26"/>
      <c r="L113" s="26"/>
    </row>
    <row r="114" spans="8:12" ht="15.75">
      <c r="H114" s="26"/>
      <c r="L114" s="26"/>
    </row>
    <row r="115" spans="8:12" ht="15.75">
      <c r="H115" s="26"/>
      <c r="L115" s="26"/>
    </row>
    <row r="116" spans="8:12" ht="15.75">
      <c r="H116" s="26"/>
      <c r="L116" s="26"/>
    </row>
    <row r="117" spans="8:12" ht="15.75">
      <c r="H117" s="26"/>
      <c r="L117" s="26"/>
    </row>
    <row r="118" ht="15.75">
      <c r="H118" s="26"/>
    </row>
    <row r="119" ht="15.75">
      <c r="H119" s="26"/>
    </row>
    <row r="120" ht="15.75">
      <c r="H120" s="26"/>
    </row>
    <row r="121" ht="15.75">
      <c r="H121" s="26"/>
    </row>
    <row r="122" ht="15.75">
      <c r="H122" s="26"/>
    </row>
    <row r="123" ht="15.75">
      <c r="H123" s="26"/>
    </row>
    <row r="124" ht="15.75">
      <c r="H124" s="26"/>
    </row>
    <row r="125" ht="15.75">
      <c r="H125" s="26"/>
    </row>
    <row r="126" ht="15.75">
      <c r="H126" s="26"/>
    </row>
    <row r="127" ht="15.75">
      <c r="H127" s="26"/>
    </row>
    <row r="128" ht="15.75">
      <c r="H128" s="26"/>
    </row>
    <row r="129" ht="15.75">
      <c r="H129" s="26"/>
    </row>
    <row r="130" ht="15.75">
      <c r="H130" s="26"/>
    </row>
    <row r="131" ht="15.75">
      <c r="H131" s="26"/>
    </row>
    <row r="132" ht="15.75">
      <c r="H132" s="26"/>
    </row>
    <row r="133" ht="15.75">
      <c r="H133" s="26"/>
    </row>
    <row r="134" ht="15.75">
      <c r="H134" s="26"/>
    </row>
    <row r="135" ht="15.75">
      <c r="H135" s="26"/>
    </row>
    <row r="136" ht="15.75">
      <c r="H136" s="26"/>
    </row>
    <row r="137" ht="15.75">
      <c r="H137" s="26"/>
    </row>
    <row r="138" ht="15.75">
      <c r="H138" s="26"/>
    </row>
    <row r="139" ht="15.75">
      <c r="H139" s="26"/>
    </row>
  </sheetData>
  <printOptions/>
  <pageMargins left="0.75" right="0.75" top="0.7" bottom="1" header="0.4" footer="0.5"/>
  <pageSetup horizontalDpi="300" verticalDpi="3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A6:J184"/>
  <sheetViews>
    <sheetView tabSelected="1" workbookViewId="0" topLeftCell="A145">
      <selection activeCell="F145" sqref="F145"/>
    </sheetView>
  </sheetViews>
  <sheetFormatPr defaultColWidth="9.00390625" defaultRowHeight="14.25"/>
  <cols>
    <col min="1" max="1" width="8.00390625" style="116" customWidth="1"/>
    <col min="2" max="2" width="8.25390625" style="116" bestFit="1" customWidth="1"/>
    <col min="3" max="4" width="8.00390625" style="116" customWidth="1"/>
    <col min="5" max="5" width="6.375" style="116" bestFit="1" customWidth="1"/>
    <col min="6" max="6" width="9.375" style="116" customWidth="1"/>
    <col min="7" max="7" width="11.125" style="116" customWidth="1"/>
    <col min="8" max="8" width="9.375" style="116" customWidth="1"/>
    <col min="9" max="9" width="9.00390625" style="116" customWidth="1"/>
    <col min="10" max="16384" width="8.00390625" style="116" customWidth="1"/>
  </cols>
  <sheetData>
    <row r="2" ht="12.75"/>
    <row r="3" ht="12.75"/>
    <row r="4" ht="12.75"/>
    <row r="6" spans="1:10" ht="15">
      <c r="A6" s="136" t="s">
        <v>125</v>
      </c>
      <c r="B6" s="136"/>
      <c r="C6" s="136"/>
      <c r="D6" s="136"/>
      <c r="E6" s="136"/>
      <c r="F6" s="136"/>
      <c r="G6" s="136"/>
      <c r="H6" s="136"/>
      <c r="I6" s="136"/>
      <c r="J6" s="136"/>
    </row>
    <row r="8" spans="1:2" ht="12.75">
      <c r="A8" s="117">
        <v>1</v>
      </c>
      <c r="B8" s="118" t="s">
        <v>126</v>
      </c>
    </row>
    <row r="13" spans="1:2" ht="12.75">
      <c r="A13" s="117">
        <v>2</v>
      </c>
      <c r="B13" s="118" t="s">
        <v>127</v>
      </c>
    </row>
    <row r="14" spans="2:7" ht="12.75">
      <c r="B14" s="116" t="s">
        <v>128</v>
      </c>
      <c r="G14" s="119" t="s">
        <v>6</v>
      </c>
    </row>
    <row r="15" ht="12.75">
      <c r="G15" s="119" t="s">
        <v>10</v>
      </c>
    </row>
    <row r="16" spans="6:7" ht="12.75">
      <c r="F16" s="120" t="s">
        <v>129</v>
      </c>
      <c r="G16" s="119" t="s">
        <v>130</v>
      </c>
    </row>
    <row r="17" spans="6:7" ht="12.75">
      <c r="F17" s="120" t="s">
        <v>129</v>
      </c>
      <c r="G17" s="121" t="s">
        <v>131</v>
      </c>
    </row>
    <row r="18" spans="6:7" ht="12.75">
      <c r="F18" s="120" t="s">
        <v>129</v>
      </c>
      <c r="G18" s="119" t="s">
        <v>14</v>
      </c>
    </row>
    <row r="19" spans="2:7" ht="12.75">
      <c r="B19" s="116" t="s">
        <v>129</v>
      </c>
      <c r="G19" s="122" t="s">
        <v>129</v>
      </c>
    </row>
    <row r="20" spans="2:7" ht="12.75">
      <c r="B20" s="116" t="s">
        <v>132</v>
      </c>
      <c r="G20" s="123"/>
    </row>
    <row r="21" spans="2:7" ht="12.75">
      <c r="B21" s="116" t="s">
        <v>133</v>
      </c>
      <c r="G21" s="123"/>
    </row>
    <row r="22" spans="2:7" ht="13.5" thickBot="1">
      <c r="B22" s="116" t="s">
        <v>134</v>
      </c>
      <c r="G22" s="124">
        <v>3024</v>
      </c>
    </row>
    <row r="23" spans="6:7" ht="12.75">
      <c r="F23" s="125"/>
      <c r="G23" s="126"/>
    </row>
    <row r="24" spans="1:2" ht="12.75">
      <c r="A24" s="117">
        <v>3</v>
      </c>
      <c r="B24" s="118" t="s">
        <v>135</v>
      </c>
    </row>
    <row r="25" ht="12.75">
      <c r="B25" s="116" t="s">
        <v>136</v>
      </c>
    </row>
    <row r="27" spans="1:2" ht="12.75">
      <c r="A27" s="117">
        <v>4</v>
      </c>
      <c r="B27" s="118" t="s">
        <v>44</v>
      </c>
    </row>
    <row r="30" ht="6" customHeight="1"/>
    <row r="31" spans="1:2" ht="12.75">
      <c r="A31" s="117">
        <v>5</v>
      </c>
      <c r="B31" s="118" t="s">
        <v>137</v>
      </c>
    </row>
    <row r="32" ht="12.75">
      <c r="B32" s="116" t="s">
        <v>138</v>
      </c>
    </row>
    <row r="34" spans="1:2" ht="12.75">
      <c r="A34" s="117">
        <v>6</v>
      </c>
      <c r="B34" s="118" t="s">
        <v>139</v>
      </c>
    </row>
    <row r="37" spans="1:2" ht="12.75">
      <c r="A37" s="117">
        <v>7</v>
      </c>
      <c r="B37" s="118" t="s">
        <v>140</v>
      </c>
    </row>
    <row r="40" ht="4.5" customHeight="1"/>
    <row r="41" ht="12.75">
      <c r="G41" s="119" t="s">
        <v>14</v>
      </c>
    </row>
    <row r="42" spans="2:7" ht="12.75">
      <c r="B42" s="116" t="s">
        <v>141</v>
      </c>
      <c r="G42" s="123">
        <v>37.2</v>
      </c>
    </row>
    <row r="43" spans="2:7" ht="12.75">
      <c r="B43" s="116" t="s">
        <v>142</v>
      </c>
      <c r="G43" s="127">
        <v>21.375</v>
      </c>
    </row>
    <row r="44" spans="2:7" ht="13.5" thickBot="1">
      <c r="B44" s="116" t="s">
        <v>143</v>
      </c>
      <c r="G44" s="139" t="s">
        <v>196</v>
      </c>
    </row>
    <row r="46" ht="12.75">
      <c r="B46" s="116" t="s">
        <v>144</v>
      </c>
    </row>
    <row r="48" ht="12.75">
      <c r="G48" s="119" t="s">
        <v>14</v>
      </c>
    </row>
    <row r="49" ht="12.75">
      <c r="B49" s="116" t="s">
        <v>145</v>
      </c>
    </row>
    <row r="50" spans="2:7" ht="12.75">
      <c r="B50" s="116" t="s">
        <v>146</v>
      </c>
      <c r="G50" s="123">
        <f>'[1]NOTES'!$I$86/1000</f>
        <v>14883.998</v>
      </c>
    </row>
    <row r="51" spans="2:7" ht="12.75">
      <c r="B51" s="116" t="s">
        <v>147</v>
      </c>
      <c r="G51" s="123">
        <f>'[1]NOTES'!$I$92/1000</f>
        <v>10.772</v>
      </c>
    </row>
    <row r="52" spans="2:7" ht="12.75">
      <c r="B52" s="116" t="s">
        <v>148</v>
      </c>
      <c r="G52" s="123">
        <f>'[1]NOTES'!$I$95/1000</f>
        <v>5068.322429999999</v>
      </c>
    </row>
    <row r="53" spans="2:8" ht="13.5" thickBot="1">
      <c r="B53" s="116" t="s">
        <v>149</v>
      </c>
      <c r="G53" s="128">
        <f>SUM(G50:G52)</f>
        <v>19963.09243</v>
      </c>
      <c r="H53" s="129"/>
    </row>
    <row r="54" ht="12.75">
      <c r="G54" s="123"/>
    </row>
    <row r="55" spans="2:7" ht="13.5" thickBot="1">
      <c r="B55" s="116" t="s">
        <v>150</v>
      </c>
      <c r="G55" s="124">
        <f>+G53</f>
        <v>19963.09243</v>
      </c>
    </row>
    <row r="56" ht="12.75">
      <c r="G56" s="123"/>
    </row>
    <row r="57" spans="2:7" ht="13.5" thickBot="1">
      <c r="B57" s="116" t="s">
        <v>151</v>
      </c>
      <c r="G57" s="124">
        <f>+'[1]NOTES'!$I$101/1000</f>
        <v>25826.64096</v>
      </c>
    </row>
    <row r="58" ht="12.75">
      <c r="G58" s="126"/>
    </row>
    <row r="59" spans="1:2" ht="12.75">
      <c r="A59" s="117">
        <v>8</v>
      </c>
      <c r="B59" s="118" t="s">
        <v>152</v>
      </c>
    </row>
    <row r="60" ht="17.25" customHeight="1"/>
    <row r="64" ht="6.75" customHeight="1"/>
    <row r="65" spans="1:2" ht="12.75">
      <c r="A65" s="117">
        <v>9</v>
      </c>
      <c r="B65" s="118" t="s">
        <v>153</v>
      </c>
    </row>
    <row r="68" ht="8.25" customHeight="1"/>
    <row r="76" spans="1:2" ht="12.75">
      <c r="A76" s="117">
        <v>10</v>
      </c>
      <c r="B76" s="118" t="s">
        <v>154</v>
      </c>
    </row>
    <row r="79" ht="11.25" customHeight="1"/>
    <row r="80" ht="7.5" customHeight="1" hidden="1"/>
    <row r="81" spans="1:2" ht="12.75">
      <c r="A81" s="117">
        <v>11</v>
      </c>
      <c r="B81" s="118" t="s">
        <v>195</v>
      </c>
    </row>
    <row r="85" ht="9" customHeight="1"/>
    <row r="86" ht="0.75" customHeight="1">
      <c r="A86" s="120"/>
    </row>
    <row r="87" ht="12.75">
      <c r="A87" s="120"/>
    </row>
    <row r="89" ht="68.25" customHeight="1"/>
    <row r="90" ht="10.5" customHeight="1"/>
    <row r="91" spans="1:2" ht="12.75">
      <c r="A91" s="117">
        <v>12</v>
      </c>
      <c r="B91" s="118" t="s">
        <v>155</v>
      </c>
    </row>
    <row r="92" ht="12.75">
      <c r="B92" s="116" t="s">
        <v>156</v>
      </c>
    </row>
    <row r="94" ht="3" customHeight="1" hidden="1">
      <c r="H94" s="119" t="s">
        <v>14</v>
      </c>
    </row>
    <row r="95" spans="2:8" ht="12.75">
      <c r="B95" s="116" t="s">
        <v>157</v>
      </c>
      <c r="H95" s="123"/>
    </row>
    <row r="96" spans="3:8" ht="12.75">
      <c r="C96" s="116" t="s">
        <v>158</v>
      </c>
      <c r="H96" s="123"/>
    </row>
    <row r="97" spans="3:8" ht="12.75">
      <c r="C97" s="116" t="s">
        <v>159</v>
      </c>
      <c r="H97" s="123">
        <f>2800+5574</f>
        <v>8374</v>
      </c>
    </row>
    <row r="98" ht="12.75">
      <c r="H98" s="123"/>
    </row>
    <row r="99" spans="3:8" ht="12.75">
      <c r="C99" s="116" t="s">
        <v>160</v>
      </c>
      <c r="H99" s="123"/>
    </row>
    <row r="100" spans="3:8" ht="12.75">
      <c r="C100" s="116" t="s">
        <v>159</v>
      </c>
      <c r="H100" s="122">
        <f>4619+1454</f>
        <v>6073</v>
      </c>
    </row>
    <row r="101" ht="12.75">
      <c r="H101" s="123"/>
    </row>
    <row r="102" spans="3:8" ht="12.75">
      <c r="C102" s="116" t="s">
        <v>161</v>
      </c>
      <c r="H102" s="123">
        <v>35000</v>
      </c>
    </row>
    <row r="104" spans="7:8" ht="13.5" thickBot="1">
      <c r="G104" s="130"/>
      <c r="H104" s="128">
        <f>SUM(H95:H103)</f>
        <v>49447</v>
      </c>
    </row>
    <row r="105" ht="12.75">
      <c r="B105" s="116" t="s">
        <v>162</v>
      </c>
    </row>
    <row r="106" spans="3:8" ht="12.75">
      <c r="C106" s="116" t="s">
        <v>158</v>
      </c>
      <c r="H106" s="123"/>
    </row>
    <row r="107" spans="3:8" ht="12.75">
      <c r="C107" s="116" t="s">
        <v>163</v>
      </c>
      <c r="H107" s="123">
        <v>258</v>
      </c>
    </row>
    <row r="108" spans="3:8" ht="12.75">
      <c r="C108" s="116" t="s">
        <v>164</v>
      </c>
      <c r="H108" s="123">
        <f>2641</f>
        <v>2641</v>
      </c>
    </row>
    <row r="109" ht="13.5" thickBot="1">
      <c r="H109" s="128">
        <f>SUM(H107:H108)</f>
        <v>2899</v>
      </c>
    </row>
    <row r="110" ht="12.75">
      <c r="H110" s="123"/>
    </row>
    <row r="111" spans="3:8" ht="12.75">
      <c r="C111" s="116" t="s">
        <v>160</v>
      </c>
      <c r="H111" s="123"/>
    </row>
    <row r="112" spans="3:8" ht="12.75">
      <c r="C112" s="116" t="s">
        <v>163</v>
      </c>
      <c r="H112" s="123">
        <f>5769-H107</f>
        <v>5511</v>
      </c>
    </row>
    <row r="113" spans="3:8" ht="12.75">
      <c r="C113" s="116" t="s">
        <v>164</v>
      </c>
      <c r="H113" s="123">
        <f>8050+2000+473+3615+391+4127+600+265</f>
        <v>19521</v>
      </c>
    </row>
    <row r="114" spans="3:8" ht="12.75">
      <c r="C114" s="116" t="s">
        <v>165</v>
      </c>
      <c r="H114" s="123">
        <f>5400+1000</f>
        <v>6400</v>
      </c>
    </row>
    <row r="115" ht="13.5" thickBot="1">
      <c r="H115" s="128">
        <f>SUM(H112:H114)</f>
        <v>31432</v>
      </c>
    </row>
    <row r="116" spans="1:2" ht="12.75">
      <c r="A116" s="117">
        <v>13</v>
      </c>
      <c r="B116" s="118" t="s">
        <v>166</v>
      </c>
    </row>
    <row r="117" spans="1:2" ht="12.75">
      <c r="A117" s="117"/>
      <c r="B117" s="118"/>
    </row>
    <row r="118" ht="12.75">
      <c r="A118" s="131"/>
    </row>
    <row r="121" ht="12.75">
      <c r="H121" s="120" t="s">
        <v>14</v>
      </c>
    </row>
    <row r="122" spans="2:8" ht="12.75">
      <c r="B122" s="116" t="s">
        <v>167</v>
      </c>
      <c r="C122" s="116" t="s">
        <v>168</v>
      </c>
      <c r="H122" s="123">
        <v>103</v>
      </c>
    </row>
    <row r="123" spans="2:8" ht="12.75">
      <c r="B123" s="116" t="s">
        <v>169</v>
      </c>
      <c r="C123" s="116" t="s">
        <v>170</v>
      </c>
      <c r="H123" s="123">
        <v>1924</v>
      </c>
    </row>
    <row r="124" spans="2:8" ht="12.75">
      <c r="B124" s="116" t="s">
        <v>171</v>
      </c>
      <c r="C124" s="116" t="s">
        <v>172</v>
      </c>
      <c r="H124" s="123">
        <v>42</v>
      </c>
    </row>
    <row r="125" spans="2:8" ht="12.75">
      <c r="B125" s="116" t="s">
        <v>173</v>
      </c>
      <c r="C125" s="116" t="s">
        <v>174</v>
      </c>
      <c r="H125" s="123">
        <v>1640</v>
      </c>
    </row>
    <row r="126" ht="12.75">
      <c r="H126" s="123"/>
    </row>
    <row r="127" ht="13.5" thickBot="1">
      <c r="H127" s="128">
        <f>SUM(H122:H126)</f>
        <v>3709</v>
      </c>
    </row>
    <row r="129" spans="1:2" ht="12.75">
      <c r="A129" s="117">
        <v>14</v>
      </c>
      <c r="B129" s="118" t="s">
        <v>175</v>
      </c>
    </row>
    <row r="131" ht="12.75">
      <c r="B131" s="132"/>
    </row>
    <row r="134" spans="1:2" ht="12.75">
      <c r="A134" s="117">
        <v>15</v>
      </c>
      <c r="B134" s="118" t="s">
        <v>176</v>
      </c>
    </row>
    <row r="138" spans="1:2" ht="12.75">
      <c r="A138" s="117">
        <v>16</v>
      </c>
      <c r="B138" s="118" t="s">
        <v>177</v>
      </c>
    </row>
    <row r="140" spans="6:8" ht="12.75">
      <c r="F140" s="133" t="s">
        <v>17</v>
      </c>
      <c r="G140" s="133" t="s">
        <v>178</v>
      </c>
      <c r="H140" s="133" t="s">
        <v>179</v>
      </c>
    </row>
    <row r="141" spans="6:8" ht="12.75">
      <c r="F141" s="133"/>
      <c r="G141" s="133" t="s">
        <v>180</v>
      </c>
      <c r="H141" s="133" t="s">
        <v>181</v>
      </c>
    </row>
    <row r="142" spans="6:8" ht="12.75">
      <c r="F142" s="133" t="s">
        <v>14</v>
      </c>
      <c r="G142" s="133" t="s">
        <v>14</v>
      </c>
      <c r="H142" s="133" t="s">
        <v>14</v>
      </c>
    </row>
    <row r="144" spans="2:8" ht="12.75">
      <c r="B144" s="116" t="s">
        <v>182</v>
      </c>
      <c r="F144" s="123">
        <f>+'[2]summary'!$F$42/1000-2</f>
        <v>39875.606971500005</v>
      </c>
      <c r="G144" s="123">
        <f>+'[2]summary'!$G$42/1000+1</f>
        <v>2416.589640000001</v>
      </c>
      <c r="H144" s="123">
        <f>+'[2]summary'!$H$42/1000</f>
        <v>105002.2645</v>
      </c>
    </row>
    <row r="145" spans="2:8" ht="12.75">
      <c r="B145" s="116" t="s">
        <v>183</v>
      </c>
      <c r="F145" s="123">
        <f>+'[2]summary'!$F$43/1000</f>
        <v>7084.976846840001</v>
      </c>
      <c r="G145" s="123">
        <f>+'[2]summary'!$G$43/1000</f>
        <v>1267.1951272320007</v>
      </c>
      <c r="H145" s="123">
        <f>+'[2]summary'!$H$43/1000</f>
        <v>92037.94246181997</v>
      </c>
    </row>
    <row r="146" spans="2:8" ht="12.75">
      <c r="B146" s="116" t="s">
        <v>184</v>
      </c>
      <c r="F146" s="123">
        <f>+'[2]summary'!$F$44/1000</f>
        <v>611.56201</v>
      </c>
      <c r="G146" s="123">
        <f>+'[2]summary'!$G$44/1000</f>
        <v>36.815269999999984</v>
      </c>
      <c r="H146" s="123">
        <f>+'[2]summary'!$H$44/1000</f>
        <v>1290.34976</v>
      </c>
    </row>
    <row r="147" spans="2:8" ht="12.75">
      <c r="B147" s="116" t="s">
        <v>185</v>
      </c>
      <c r="F147" s="123">
        <f>+'[2]summary'!$F$45/1000</f>
        <v>86.60670000000002</v>
      </c>
      <c r="G147" s="123">
        <f>+'[2]summary'!$G$45/1000</f>
        <v>-778.63072</v>
      </c>
      <c r="H147" s="123">
        <f>+'[2]summary'!$H$45/1000</f>
        <v>13228.336860000001</v>
      </c>
    </row>
    <row r="148" spans="2:8" ht="12.75">
      <c r="B148" s="116" t="s">
        <v>186</v>
      </c>
      <c r="F148" s="123">
        <f>+'[2]summary'!$F$46/1000</f>
        <v>140.66250316</v>
      </c>
      <c r="G148" s="123">
        <f>+'[2]summary'!$G$46/1000</f>
        <v>-666.1592772319998</v>
      </c>
      <c r="H148" s="123">
        <f>+'[2]summary'!$H$46/1000</f>
        <v>126252.33516274003</v>
      </c>
    </row>
    <row r="149" spans="6:8" ht="12.75">
      <c r="F149" s="123"/>
      <c r="G149" s="123"/>
      <c r="H149" s="123"/>
    </row>
    <row r="150" spans="6:8" ht="12.75">
      <c r="F150" s="134">
        <f>SUM(F144:F149)+2</f>
        <v>47801.4150315</v>
      </c>
      <c r="G150" s="134">
        <f>SUM(G144:G149)</f>
        <v>2275.810040000002</v>
      </c>
      <c r="H150" s="134">
        <f>SUM(H144:H149)-1</f>
        <v>337810.22874456004</v>
      </c>
    </row>
    <row r="151" spans="6:8" ht="12.75" hidden="1">
      <c r="F151" s="129">
        <f>+F150-'[2]SEGMENTAL'!$G$93/1000</f>
        <v>47770.99097834</v>
      </c>
      <c r="G151" s="129">
        <f>+G150-'[2]SEGMENTAL'!$H$93/1000</f>
        <v>2948.9744272320017</v>
      </c>
      <c r="H151" s="123">
        <f>+H150-'[2]SEGMENTAL'!$I$93/1000+1</f>
        <v>230868.09482182004</v>
      </c>
    </row>
    <row r="152" spans="6:8" ht="12.75">
      <c r="F152" s="129"/>
      <c r="G152" s="129"/>
      <c r="H152" s="123"/>
    </row>
    <row r="153" spans="2:8" ht="12.75">
      <c r="B153" s="116" t="s">
        <v>187</v>
      </c>
      <c r="F153" s="123"/>
      <c r="G153" s="123"/>
      <c r="H153" s="123"/>
    </row>
    <row r="154" spans="2:8" ht="12.75">
      <c r="B154" s="116" t="s">
        <v>182</v>
      </c>
      <c r="F154" s="137" t="s">
        <v>196</v>
      </c>
      <c r="G154" s="123">
        <f>+'[2]summary'!$G$55/1000</f>
        <v>42.97589</v>
      </c>
      <c r="H154" s="123">
        <f>+'[2]summary'!$H$55/1000</f>
        <v>1481.1921229999998</v>
      </c>
    </row>
    <row r="155" spans="2:8" ht="12.75">
      <c r="B155" s="116" t="s">
        <v>184</v>
      </c>
      <c r="F155" s="137" t="s">
        <v>196</v>
      </c>
      <c r="G155" s="123">
        <f>+'[2]summary'!$G$56/1000</f>
        <v>453.19565456</v>
      </c>
      <c r="H155" s="123">
        <f>+'[2]summary'!$H$56/1000</f>
        <v>1542.74965456</v>
      </c>
    </row>
    <row r="156" spans="2:8" ht="12.75">
      <c r="B156" s="116" t="s">
        <v>186</v>
      </c>
      <c r="F156" s="137" t="s">
        <v>196</v>
      </c>
      <c r="G156" s="123">
        <v>2227</v>
      </c>
      <c r="H156" s="123">
        <v>30642</v>
      </c>
    </row>
    <row r="157" spans="6:8" ht="12.75">
      <c r="F157" s="123"/>
      <c r="G157" s="123"/>
      <c r="H157" s="123"/>
    </row>
    <row r="158" spans="6:8" ht="12.75">
      <c r="F158" s="138"/>
      <c r="G158" s="135">
        <f>SUM(G154:G157)</f>
        <v>2723.17154456</v>
      </c>
      <c r="H158" s="135">
        <f>SUM(H154:H157)</f>
        <v>33665.94177756</v>
      </c>
    </row>
    <row r="159" spans="6:8" ht="12.75">
      <c r="F159" s="126"/>
      <c r="G159" s="126"/>
      <c r="H159" s="126"/>
    </row>
    <row r="160" spans="6:8" ht="13.5" thickBot="1">
      <c r="F160" s="124">
        <f>+F158+F150</f>
        <v>47801.4150315</v>
      </c>
      <c r="G160" s="124">
        <f>+G158+G150+2-2</f>
        <v>4998.981584560002</v>
      </c>
      <c r="H160" s="124">
        <f>+H158+H150-1+1</f>
        <v>371476.17052212</v>
      </c>
    </row>
    <row r="161" spans="6:8" ht="3" customHeight="1" hidden="1" thickTop="1">
      <c r="F161" s="126" t="e">
        <f>+F160-'[2]SEGMENTAL'!$G$102/1000</f>
        <v>#REF!</v>
      </c>
      <c r="G161" s="126" t="e">
        <f>+G160-'[2]SEGMENTAL'!$H$102/1000</f>
        <v>#REF!</v>
      </c>
      <c r="H161" s="126" t="e">
        <f>+H160-'[2]SEGMENTAL'!$I$102/1000+1</f>
        <v>#REF!</v>
      </c>
    </row>
    <row r="162" spans="6:8" ht="11.25" customHeight="1">
      <c r="F162" s="126"/>
      <c r="G162" s="126"/>
      <c r="H162" s="126"/>
    </row>
    <row r="163" spans="1:2" ht="12.75">
      <c r="A163" s="117">
        <v>17</v>
      </c>
      <c r="B163" s="118" t="s">
        <v>188</v>
      </c>
    </row>
    <row r="164" ht="12.75">
      <c r="B164" s="118" t="s">
        <v>10</v>
      </c>
    </row>
    <row r="169" spans="1:2" ht="12.75">
      <c r="A169" s="117">
        <v>18</v>
      </c>
      <c r="B169" s="118" t="s">
        <v>189</v>
      </c>
    </row>
    <row r="175" spans="1:2" ht="12.75">
      <c r="A175" s="117">
        <v>19</v>
      </c>
      <c r="B175" s="118" t="s">
        <v>190</v>
      </c>
    </row>
    <row r="179" spans="1:2" ht="12.75">
      <c r="A179" s="117">
        <v>20</v>
      </c>
      <c r="B179" s="118" t="s">
        <v>191</v>
      </c>
    </row>
    <row r="180" ht="12.75">
      <c r="B180" s="116" t="s">
        <v>192</v>
      </c>
    </row>
    <row r="182" spans="1:2" ht="12.75">
      <c r="A182" s="117">
        <v>21</v>
      </c>
      <c r="B182" s="118" t="s">
        <v>193</v>
      </c>
    </row>
    <row r="184" spans="1:2" ht="12.75">
      <c r="A184" s="117"/>
      <c r="B184" s="116" t="s">
        <v>194</v>
      </c>
    </row>
  </sheetData>
  <mergeCells count="1">
    <mergeCell ref="A6:J6"/>
  </mergeCells>
  <printOptions/>
  <pageMargins left="0.41" right="0.26" top="0.7" bottom="1"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Scientex Incorporated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 (Internal Auditor)</dc:creator>
  <cp:keywords/>
  <dc:description/>
  <cp:lastModifiedBy>Gary Tan</cp:lastModifiedBy>
  <cp:lastPrinted>2000-12-20T08:45:19Z</cp:lastPrinted>
  <dcterms:created xsi:type="dcterms:W3CDTF">1999-12-21T22:21:32Z</dcterms:created>
  <dcterms:modified xsi:type="dcterms:W3CDTF">2000-12-21T05:57:27Z</dcterms:modified>
  <cp:category/>
  <cp:version/>
  <cp:contentType/>
  <cp:contentStatus/>
</cp:coreProperties>
</file>